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bedrepsykiatri.sharepoint.com/Delte dokumenter/Frivillige og afdelinger (lokal og regional)/4 Det lokale arbejde/Bestyrelsesarbejdet/Økonomi/"/>
    </mc:Choice>
  </mc:AlternateContent>
  <xr:revisionPtr revIDLastSave="5" documentId="8_{4BB428D0-9EDB-4826-B993-93C0A018F163}" xr6:coauthVersionLast="47" xr6:coauthVersionMax="47" xr10:uidLastSave="{12C8F797-E890-4AAF-B83F-3817F650CF39}"/>
  <bookViews>
    <workbookView xWindow="-108" yWindow="-108" windowWidth="23256" windowHeight="12456" tabRatio="843" activeTab="3" xr2:uid="{00000000-000D-0000-FFFF-FFFF00000000}"/>
  </bookViews>
  <sheets>
    <sheet name="Stamdata" sheetId="8" r:id="rId1"/>
    <sheet name="Overblik" sheetId="12" r:id="rId2"/>
    <sheet name="Bogføring" sheetId="1" r:id="rId3"/>
    <sheet name="Årsregnskab" sheetId="13" r:id="rId4"/>
  </sheets>
  <definedNames>
    <definedName name="ffe">#REF!</definedName>
    <definedName name="_xlnm.Print_Area" localSheetId="2">Bogføring!$B$1:$Q$364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14" i="1" l="1"/>
  <c r="N338" i="1"/>
  <c r="N311" i="1"/>
  <c r="N286" i="1"/>
  <c r="N264" i="1"/>
  <c r="N236" i="1"/>
  <c r="N203" i="1"/>
  <c r="N176" i="1"/>
  <c r="N161" i="1"/>
  <c r="N149" i="1"/>
  <c r="N134" i="1"/>
  <c r="N122" i="1"/>
  <c r="N102" i="1"/>
  <c r="N90" i="1"/>
  <c r="N51" i="1"/>
  <c r="N39" i="1"/>
  <c r="D7" i="1"/>
  <c r="A45" i="13"/>
  <c r="A46" i="13"/>
  <c r="A47" i="13"/>
  <c r="A43" i="13"/>
  <c r="A44" i="13"/>
  <c r="E35" i="13"/>
  <c r="I35" i="13" s="1"/>
  <c r="C14" i="12"/>
  <c r="C15" i="12"/>
  <c r="A21" i="13"/>
  <c r="A12" i="13"/>
  <c r="A13" i="13"/>
  <c r="A14" i="13"/>
  <c r="A15" i="13"/>
  <c r="A16" i="13"/>
  <c r="A17" i="13"/>
  <c r="A18" i="13"/>
  <c r="A11" i="13"/>
  <c r="A6" i="13"/>
  <c r="A7" i="13"/>
  <c r="A5" i="13"/>
  <c r="B31" i="1"/>
  <c r="B32" i="1"/>
  <c r="B30" i="1"/>
  <c r="B19" i="1"/>
  <c r="B20" i="1"/>
  <c r="B21" i="1"/>
  <c r="B22" i="1"/>
  <c r="B23" i="1"/>
  <c r="B24" i="1"/>
  <c r="B25" i="1"/>
  <c r="B26" i="1"/>
  <c r="B18" i="1"/>
  <c r="N354" i="1"/>
  <c r="N355" i="1"/>
  <c r="N353" i="1"/>
  <c r="M354" i="1"/>
  <c r="M355" i="1"/>
  <c r="M353" i="1"/>
  <c r="N342" i="1"/>
  <c r="N343" i="1"/>
  <c r="N344" i="1"/>
  <c r="N345" i="1"/>
  <c r="N346" i="1"/>
  <c r="N347" i="1"/>
  <c r="N348" i="1"/>
  <c r="N349" i="1"/>
  <c r="N341" i="1"/>
  <c r="M342" i="1"/>
  <c r="M343" i="1"/>
  <c r="M344" i="1"/>
  <c r="M345" i="1"/>
  <c r="M346" i="1"/>
  <c r="M347" i="1"/>
  <c r="M348" i="1"/>
  <c r="M349" i="1"/>
  <c r="M341" i="1"/>
  <c r="N327" i="1"/>
  <c r="N328" i="1"/>
  <c r="N326" i="1"/>
  <c r="M327" i="1"/>
  <c r="M328" i="1"/>
  <c r="M326" i="1"/>
  <c r="N315" i="1"/>
  <c r="N316" i="1"/>
  <c r="N317" i="1"/>
  <c r="N318" i="1"/>
  <c r="N319" i="1"/>
  <c r="N320" i="1"/>
  <c r="N321" i="1"/>
  <c r="N322" i="1"/>
  <c r="M315" i="1"/>
  <c r="M316" i="1"/>
  <c r="M317" i="1"/>
  <c r="M318" i="1"/>
  <c r="M319" i="1"/>
  <c r="M320" i="1"/>
  <c r="M321" i="1"/>
  <c r="M322" i="1"/>
  <c r="M314" i="1"/>
  <c r="N299" i="1"/>
  <c r="N300" i="1"/>
  <c r="N298" i="1"/>
  <c r="M299" i="1"/>
  <c r="M300" i="1"/>
  <c r="M298" i="1"/>
  <c r="N287" i="1"/>
  <c r="N288" i="1"/>
  <c r="N289" i="1"/>
  <c r="N290" i="1"/>
  <c r="N291" i="1"/>
  <c r="N292" i="1"/>
  <c r="N293" i="1"/>
  <c r="N294" i="1"/>
  <c r="M287" i="1"/>
  <c r="M288" i="1"/>
  <c r="M289" i="1"/>
  <c r="M290" i="1"/>
  <c r="M291" i="1"/>
  <c r="M292" i="1"/>
  <c r="M293" i="1"/>
  <c r="M294" i="1"/>
  <c r="M286" i="1"/>
  <c r="N277" i="1"/>
  <c r="N278" i="1"/>
  <c r="N276" i="1"/>
  <c r="M277" i="1"/>
  <c r="M278" i="1"/>
  <c r="M276" i="1"/>
  <c r="N265" i="1"/>
  <c r="N266" i="1"/>
  <c r="N267" i="1"/>
  <c r="N268" i="1"/>
  <c r="N269" i="1"/>
  <c r="N270" i="1"/>
  <c r="N271" i="1"/>
  <c r="N272" i="1"/>
  <c r="M265" i="1"/>
  <c r="M266" i="1"/>
  <c r="M267" i="1"/>
  <c r="M268" i="1"/>
  <c r="M269" i="1"/>
  <c r="M270" i="1"/>
  <c r="M271" i="1"/>
  <c r="M272" i="1"/>
  <c r="M264" i="1"/>
  <c r="N249" i="1"/>
  <c r="N250" i="1"/>
  <c r="N248" i="1"/>
  <c r="M249" i="1"/>
  <c r="M250" i="1"/>
  <c r="M248" i="1"/>
  <c r="N244" i="1"/>
  <c r="N237" i="1"/>
  <c r="N238" i="1"/>
  <c r="N239" i="1"/>
  <c r="N240" i="1"/>
  <c r="N241" i="1"/>
  <c r="N242" i="1"/>
  <c r="N243" i="1"/>
  <c r="M237" i="1"/>
  <c r="M238" i="1"/>
  <c r="M239" i="1"/>
  <c r="M240" i="1"/>
  <c r="M241" i="1"/>
  <c r="M242" i="1"/>
  <c r="M243" i="1"/>
  <c r="M244" i="1"/>
  <c r="M236" i="1"/>
  <c r="N216" i="1"/>
  <c r="N217" i="1"/>
  <c r="N215" i="1"/>
  <c r="M216" i="1"/>
  <c r="M217" i="1"/>
  <c r="M215" i="1"/>
  <c r="N204" i="1"/>
  <c r="N205" i="1"/>
  <c r="N206" i="1"/>
  <c r="N207" i="1"/>
  <c r="N208" i="1"/>
  <c r="N209" i="1"/>
  <c r="N210" i="1"/>
  <c r="N211" i="1"/>
  <c r="M204" i="1"/>
  <c r="M205" i="1"/>
  <c r="M206" i="1"/>
  <c r="M207" i="1"/>
  <c r="M208" i="1"/>
  <c r="M209" i="1"/>
  <c r="M210" i="1"/>
  <c r="M211" i="1"/>
  <c r="M203" i="1"/>
  <c r="N189" i="1"/>
  <c r="N190" i="1"/>
  <c r="N188" i="1"/>
  <c r="M189" i="1"/>
  <c r="M190" i="1"/>
  <c r="M188" i="1"/>
  <c r="N177" i="1"/>
  <c r="N178" i="1"/>
  <c r="N179" i="1"/>
  <c r="N180" i="1"/>
  <c r="N181" i="1"/>
  <c r="N182" i="1"/>
  <c r="N183" i="1"/>
  <c r="N184" i="1"/>
  <c r="M177" i="1"/>
  <c r="M178" i="1"/>
  <c r="M179" i="1"/>
  <c r="M180" i="1"/>
  <c r="M181" i="1"/>
  <c r="M182" i="1"/>
  <c r="M183" i="1"/>
  <c r="M184" i="1"/>
  <c r="M176" i="1"/>
  <c r="N162" i="1"/>
  <c r="N163" i="1"/>
  <c r="M162" i="1"/>
  <c r="M163" i="1"/>
  <c r="M161" i="1"/>
  <c r="N150" i="1"/>
  <c r="N151" i="1"/>
  <c r="N152" i="1"/>
  <c r="N153" i="1"/>
  <c r="N154" i="1"/>
  <c r="N155" i="1"/>
  <c r="N156" i="1"/>
  <c r="N157" i="1"/>
  <c r="M150" i="1"/>
  <c r="M151" i="1"/>
  <c r="M152" i="1"/>
  <c r="M153" i="1"/>
  <c r="M154" i="1"/>
  <c r="M155" i="1"/>
  <c r="M156" i="1"/>
  <c r="M157" i="1"/>
  <c r="M149" i="1"/>
  <c r="N135" i="1"/>
  <c r="N136" i="1"/>
  <c r="M135" i="1"/>
  <c r="M136" i="1"/>
  <c r="M134" i="1"/>
  <c r="N123" i="1"/>
  <c r="N124" i="1"/>
  <c r="N125" i="1"/>
  <c r="N126" i="1"/>
  <c r="N127" i="1"/>
  <c r="N128" i="1"/>
  <c r="N129" i="1"/>
  <c r="N130" i="1"/>
  <c r="M123" i="1"/>
  <c r="M124" i="1"/>
  <c r="M125" i="1"/>
  <c r="M126" i="1"/>
  <c r="M127" i="1"/>
  <c r="M128" i="1"/>
  <c r="M129" i="1"/>
  <c r="M130" i="1"/>
  <c r="M122" i="1"/>
  <c r="N103" i="1"/>
  <c r="N104" i="1"/>
  <c r="M103" i="1"/>
  <c r="M104" i="1"/>
  <c r="M102" i="1"/>
  <c r="N91" i="1"/>
  <c r="N92" i="1"/>
  <c r="N93" i="1"/>
  <c r="N94" i="1"/>
  <c r="N95" i="1"/>
  <c r="N96" i="1"/>
  <c r="N97" i="1"/>
  <c r="N98" i="1"/>
  <c r="M91" i="1"/>
  <c r="M92" i="1"/>
  <c r="M93" i="1"/>
  <c r="M94" i="1"/>
  <c r="M95" i="1"/>
  <c r="M96" i="1"/>
  <c r="M97" i="1"/>
  <c r="M98" i="1"/>
  <c r="M90" i="1"/>
  <c r="N52" i="1"/>
  <c r="N53" i="1"/>
  <c r="M52" i="1"/>
  <c r="M53" i="1"/>
  <c r="M51" i="1"/>
  <c r="N40" i="1"/>
  <c r="N41" i="1"/>
  <c r="N42" i="1"/>
  <c r="N43" i="1"/>
  <c r="N44" i="1"/>
  <c r="N45" i="1"/>
  <c r="N46" i="1"/>
  <c r="N47" i="1"/>
  <c r="M40" i="1"/>
  <c r="M41" i="1"/>
  <c r="M42" i="1"/>
  <c r="M43" i="1"/>
  <c r="M44" i="1"/>
  <c r="M45" i="1"/>
  <c r="M46" i="1"/>
  <c r="M47" i="1"/>
  <c r="M39" i="1"/>
  <c r="D18" i="1" l="1"/>
  <c r="F338" i="1"/>
  <c r="F311" i="1"/>
  <c r="F283" i="1"/>
  <c r="F261" i="1"/>
  <c r="F233" i="1"/>
  <c r="A60" i="13" l="1"/>
  <c r="A61" i="13"/>
  <c r="A62" i="13"/>
  <c r="A63" i="13"/>
  <c r="A64" i="13"/>
  <c r="A65" i="13"/>
  <c r="A66" i="13"/>
  <c r="A59" i="13"/>
  <c r="L3" i="13"/>
  <c r="K3" i="13"/>
  <c r="J3" i="13"/>
  <c r="A39" i="13"/>
  <c r="A40" i="13"/>
  <c r="A41" i="13"/>
  <c r="A42" i="13"/>
  <c r="A38" i="13"/>
  <c r="N283" i="1"/>
  <c r="N261" i="1"/>
  <c r="N233" i="1"/>
  <c r="A286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64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36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03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76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49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22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90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39" i="1"/>
  <c r="G230" i="1"/>
  <c r="H230" i="1"/>
  <c r="J229" i="1"/>
  <c r="L6" i="13" l="1"/>
  <c r="K6" i="13"/>
  <c r="L5" i="13"/>
  <c r="K5" i="13"/>
  <c r="L7" i="13"/>
  <c r="K7" i="13"/>
  <c r="L8" i="13" l="1"/>
  <c r="K8" i="13"/>
  <c r="J271" i="1"/>
  <c r="J272" i="1"/>
  <c r="J267" i="1"/>
  <c r="J227" i="1"/>
  <c r="J226" i="1"/>
  <c r="J113" i="1"/>
  <c r="J114" i="1"/>
  <c r="J80" i="1"/>
  <c r="J112" i="1"/>
  <c r="J265" i="1"/>
  <c r="J75" i="1"/>
  <c r="J223" i="1"/>
  <c r="J224" i="1"/>
  <c r="J225" i="1"/>
  <c r="J77" i="1"/>
  <c r="J268" i="1"/>
  <c r="J78" i="1"/>
  <c r="J79" i="1"/>
  <c r="J76" i="1"/>
  <c r="J73" i="1"/>
  <c r="J74" i="1"/>
  <c r="J81" i="1"/>
  <c r="J110" i="1"/>
  <c r="J111" i="1"/>
  <c r="J115" i="1"/>
  <c r="G82" i="1"/>
  <c r="H82" i="1"/>
  <c r="J82" i="1" l="1"/>
  <c r="J103" i="1"/>
  <c r="G257" i="1"/>
  <c r="H257" i="1"/>
  <c r="J101" i="1"/>
  <c r="J91" i="1"/>
  <c r="J92" i="1"/>
  <c r="J93" i="1"/>
  <c r="J94" i="1"/>
  <c r="J95" i="1"/>
  <c r="J96" i="1"/>
  <c r="J97" i="1"/>
  <c r="J98" i="1"/>
  <c r="J99" i="1"/>
  <c r="J100" i="1"/>
  <c r="J102" i="1"/>
  <c r="J125" i="1"/>
  <c r="D15" i="1" l="1"/>
  <c r="J67" i="1" l="1"/>
  <c r="H116" i="1"/>
  <c r="G116" i="1"/>
  <c r="I3" i="13"/>
  <c r="J54" i="1" l="1"/>
  <c r="J155" i="1"/>
  <c r="J55" i="1"/>
  <c r="J56" i="1"/>
  <c r="J57" i="1"/>
  <c r="J58" i="1"/>
  <c r="J59" i="1"/>
  <c r="J60" i="1"/>
  <c r="J61" i="1"/>
  <c r="J62" i="1"/>
  <c r="J63" i="1"/>
  <c r="J64" i="1"/>
  <c r="J65" i="1"/>
  <c r="J66" i="1"/>
  <c r="J68" i="1"/>
  <c r="J69" i="1"/>
  <c r="J70" i="1"/>
  <c r="J71" i="1"/>
  <c r="J72" i="1"/>
  <c r="D3" i="13"/>
  <c r="N54" i="1"/>
  <c r="G197" i="1"/>
  <c r="J39" i="1"/>
  <c r="C1" i="13"/>
  <c r="H3" i="13"/>
  <c r="G3" i="13"/>
  <c r="F3" i="13"/>
  <c r="E3" i="13"/>
  <c r="J270" i="1"/>
  <c r="J45" i="1"/>
  <c r="J130" i="1"/>
  <c r="J131" i="1"/>
  <c r="J157" i="1"/>
  <c r="J158" i="1"/>
  <c r="J184" i="1"/>
  <c r="J185" i="1"/>
  <c r="J211" i="1"/>
  <c r="J212" i="1"/>
  <c r="J273" i="1"/>
  <c r="J294" i="1"/>
  <c r="J295" i="1"/>
  <c r="J244" i="1"/>
  <c r="J245" i="1"/>
  <c r="J322" i="1"/>
  <c r="J323" i="1"/>
  <c r="J350" i="1"/>
  <c r="J349" i="1"/>
  <c r="J348" i="1"/>
  <c r="J342" i="1"/>
  <c r="J343" i="1"/>
  <c r="J344" i="1"/>
  <c r="J345" i="1"/>
  <c r="J346" i="1"/>
  <c r="J347" i="1"/>
  <c r="J351" i="1"/>
  <c r="J352" i="1"/>
  <c r="J353" i="1"/>
  <c r="J354" i="1"/>
  <c r="J355" i="1"/>
  <c r="J356" i="1"/>
  <c r="J357" i="1"/>
  <c r="J358" i="1"/>
  <c r="J359" i="1"/>
  <c r="J360" i="1"/>
  <c r="J361" i="1"/>
  <c r="J315" i="1"/>
  <c r="J316" i="1"/>
  <c r="J317" i="1"/>
  <c r="J318" i="1"/>
  <c r="J319" i="1"/>
  <c r="J320" i="1"/>
  <c r="J321" i="1"/>
  <c r="J324" i="1"/>
  <c r="J325" i="1"/>
  <c r="J326" i="1"/>
  <c r="J327" i="1"/>
  <c r="J328" i="1"/>
  <c r="J329" i="1"/>
  <c r="J330" i="1"/>
  <c r="J331" i="1"/>
  <c r="J332" i="1"/>
  <c r="J333" i="1"/>
  <c r="J334" i="1"/>
  <c r="J314" i="1"/>
  <c r="J237" i="1"/>
  <c r="J238" i="1"/>
  <c r="J239" i="1"/>
  <c r="J240" i="1"/>
  <c r="J241" i="1"/>
  <c r="J242" i="1"/>
  <c r="J243" i="1"/>
  <c r="J246" i="1"/>
  <c r="J247" i="1"/>
  <c r="J248" i="1"/>
  <c r="J249" i="1"/>
  <c r="J250" i="1"/>
  <c r="J251" i="1"/>
  <c r="J252" i="1"/>
  <c r="J253" i="1"/>
  <c r="J254" i="1"/>
  <c r="J255" i="1"/>
  <c r="J256" i="1"/>
  <c r="J287" i="1"/>
  <c r="J288" i="1"/>
  <c r="J289" i="1"/>
  <c r="J290" i="1"/>
  <c r="J291" i="1"/>
  <c r="J292" i="1"/>
  <c r="J293" i="1"/>
  <c r="J296" i="1"/>
  <c r="J297" i="1"/>
  <c r="J298" i="1"/>
  <c r="J299" i="1"/>
  <c r="J300" i="1"/>
  <c r="J301" i="1"/>
  <c r="J302" i="1"/>
  <c r="J303" i="1"/>
  <c r="J304" i="1"/>
  <c r="J305" i="1"/>
  <c r="J306" i="1"/>
  <c r="J266" i="1"/>
  <c r="J274" i="1"/>
  <c r="J275" i="1"/>
  <c r="J276" i="1"/>
  <c r="J277" i="1"/>
  <c r="J278" i="1"/>
  <c r="J279" i="1"/>
  <c r="J204" i="1"/>
  <c r="J205" i="1"/>
  <c r="J206" i="1"/>
  <c r="J207" i="1"/>
  <c r="J208" i="1"/>
  <c r="J209" i="1"/>
  <c r="J210" i="1"/>
  <c r="J213" i="1"/>
  <c r="J214" i="1"/>
  <c r="J215" i="1"/>
  <c r="J216" i="1"/>
  <c r="J217" i="1"/>
  <c r="J218" i="1"/>
  <c r="J219" i="1"/>
  <c r="J220" i="1"/>
  <c r="J221" i="1"/>
  <c r="J222" i="1"/>
  <c r="J228" i="1"/>
  <c r="J177" i="1"/>
  <c r="J178" i="1"/>
  <c r="J179" i="1"/>
  <c r="J180" i="1"/>
  <c r="J181" i="1"/>
  <c r="J182" i="1"/>
  <c r="J183" i="1"/>
  <c r="J186" i="1"/>
  <c r="J187" i="1"/>
  <c r="J188" i="1"/>
  <c r="J189" i="1"/>
  <c r="J190" i="1"/>
  <c r="J191" i="1"/>
  <c r="J192" i="1"/>
  <c r="J193" i="1"/>
  <c r="J194" i="1"/>
  <c r="J195" i="1"/>
  <c r="J196" i="1"/>
  <c r="J150" i="1"/>
  <c r="J151" i="1"/>
  <c r="J152" i="1"/>
  <c r="J153" i="1"/>
  <c r="J156" i="1"/>
  <c r="J159" i="1"/>
  <c r="J160" i="1"/>
  <c r="J161" i="1"/>
  <c r="J162" i="1"/>
  <c r="J163" i="1"/>
  <c r="J164" i="1"/>
  <c r="J165" i="1"/>
  <c r="J166" i="1"/>
  <c r="J167" i="1"/>
  <c r="J168" i="1"/>
  <c r="J169" i="1"/>
  <c r="J123" i="1"/>
  <c r="J124" i="1"/>
  <c r="J126" i="1"/>
  <c r="J127" i="1"/>
  <c r="J128" i="1"/>
  <c r="J129" i="1"/>
  <c r="J132" i="1"/>
  <c r="J133" i="1"/>
  <c r="J134" i="1"/>
  <c r="J135" i="1"/>
  <c r="J136" i="1"/>
  <c r="J137" i="1"/>
  <c r="J138" i="1"/>
  <c r="J139" i="1"/>
  <c r="J140" i="1"/>
  <c r="J141" i="1"/>
  <c r="J142" i="1"/>
  <c r="J105" i="1"/>
  <c r="J104" i="1"/>
  <c r="J106" i="1"/>
  <c r="J107" i="1"/>
  <c r="J108" i="1"/>
  <c r="J109" i="1"/>
  <c r="J90" i="1"/>
  <c r="J40" i="1"/>
  <c r="J41" i="1"/>
  <c r="J42" i="1"/>
  <c r="J43" i="1"/>
  <c r="J154" i="1"/>
  <c r="J44" i="1"/>
  <c r="J269" i="1"/>
  <c r="J46" i="1"/>
  <c r="J47" i="1"/>
  <c r="J48" i="1"/>
  <c r="J49" i="1"/>
  <c r="J50" i="1"/>
  <c r="J51" i="1"/>
  <c r="J52" i="1"/>
  <c r="J53" i="1"/>
  <c r="C9" i="12"/>
  <c r="F200" i="1"/>
  <c r="N200" i="1" s="1"/>
  <c r="F173" i="1"/>
  <c r="N173" i="1" s="1"/>
  <c r="F146" i="1"/>
  <c r="N146" i="1" s="1"/>
  <c r="F119" i="1"/>
  <c r="N119" i="1" s="1"/>
  <c r="H362" i="1"/>
  <c r="G362" i="1"/>
  <c r="J341" i="1"/>
  <c r="H335" i="1"/>
  <c r="G335" i="1"/>
  <c r="J236" i="1"/>
  <c r="H307" i="1"/>
  <c r="G307" i="1"/>
  <c r="J286" i="1"/>
  <c r="H280" i="1"/>
  <c r="G280" i="1"/>
  <c r="J264" i="1"/>
  <c r="J203" i="1"/>
  <c r="H197" i="1"/>
  <c r="J176" i="1"/>
  <c r="H170" i="1"/>
  <c r="G170" i="1"/>
  <c r="J149" i="1"/>
  <c r="F87" i="1"/>
  <c r="N87" i="1" s="1"/>
  <c r="H143" i="1"/>
  <c r="G143" i="1"/>
  <c r="J122" i="1"/>
  <c r="C8" i="12"/>
  <c r="C17" i="12"/>
  <c r="C18" i="12"/>
  <c r="C16" i="12"/>
  <c r="C10" i="12"/>
  <c r="C11" i="12"/>
  <c r="C12" i="12"/>
  <c r="C13" i="12"/>
  <c r="E16" i="12" l="1"/>
  <c r="D16" i="12"/>
  <c r="D18" i="12"/>
  <c r="E18" i="12"/>
  <c r="E17" i="12"/>
  <c r="D17" i="12"/>
  <c r="D8" i="12"/>
  <c r="N6" i="1"/>
  <c r="E69" i="13" s="1"/>
  <c r="J7" i="13"/>
  <c r="J6" i="13"/>
  <c r="J5" i="13"/>
  <c r="I21" i="13"/>
  <c r="L21" i="13"/>
  <c r="J21" i="13"/>
  <c r="K21" i="13"/>
  <c r="L18" i="13"/>
  <c r="K18" i="13"/>
  <c r="J18" i="13"/>
  <c r="J12" i="13"/>
  <c r="L12" i="13"/>
  <c r="K12" i="13"/>
  <c r="L17" i="13"/>
  <c r="K17" i="13"/>
  <c r="J17" i="13"/>
  <c r="L16" i="13"/>
  <c r="J16" i="13"/>
  <c r="K16" i="13"/>
  <c r="L15" i="13"/>
  <c r="J15" i="13"/>
  <c r="K15" i="13"/>
  <c r="L11" i="13"/>
  <c r="J11" i="13"/>
  <c r="K11" i="13"/>
  <c r="J14" i="13"/>
  <c r="L14" i="13"/>
  <c r="K14" i="13"/>
  <c r="L13" i="13"/>
  <c r="K13" i="13"/>
  <c r="J13" i="13"/>
  <c r="N48" i="1"/>
  <c r="E8" i="12" s="1"/>
  <c r="I7" i="13"/>
  <c r="I6" i="13"/>
  <c r="I5" i="13"/>
  <c r="F15" i="13"/>
  <c r="F13" i="13"/>
  <c r="F17" i="13"/>
  <c r="F18" i="13"/>
  <c r="F16" i="13"/>
  <c r="F14" i="13"/>
  <c r="F21" i="13"/>
  <c r="F12" i="13"/>
  <c r="F5" i="13"/>
  <c r="F7" i="13"/>
  <c r="F6" i="13"/>
  <c r="F11" i="13"/>
  <c r="I12" i="13"/>
  <c r="G7" i="13"/>
  <c r="G11" i="13"/>
  <c r="G5" i="13"/>
  <c r="G14" i="13"/>
  <c r="G18" i="13"/>
  <c r="G15" i="13"/>
  <c r="G12" i="13"/>
  <c r="G6" i="13"/>
  <c r="G17" i="13"/>
  <c r="G21" i="13"/>
  <c r="G16" i="13"/>
  <c r="G13" i="13"/>
  <c r="I18" i="13"/>
  <c r="I17" i="13"/>
  <c r="I16" i="13"/>
  <c r="D5" i="13"/>
  <c r="D17" i="13"/>
  <c r="D14" i="13"/>
  <c r="D11" i="13"/>
  <c r="D6" i="13"/>
  <c r="D21" i="13"/>
  <c r="D18" i="13"/>
  <c r="D15" i="13"/>
  <c r="D12" i="13"/>
  <c r="D7" i="13"/>
  <c r="D16" i="13"/>
  <c r="D13" i="13"/>
  <c r="I15" i="13"/>
  <c r="I11" i="13"/>
  <c r="H7" i="13"/>
  <c r="H18" i="13"/>
  <c r="H15" i="13"/>
  <c r="H12" i="13"/>
  <c r="H6" i="13"/>
  <c r="H11" i="13"/>
  <c r="H21" i="13"/>
  <c r="H16" i="13"/>
  <c r="H13" i="13"/>
  <c r="H5" i="13"/>
  <c r="H17" i="13"/>
  <c r="H14" i="13"/>
  <c r="I14" i="13"/>
  <c r="E17" i="13"/>
  <c r="E14" i="13"/>
  <c r="E11" i="13"/>
  <c r="E16" i="13"/>
  <c r="E21" i="13"/>
  <c r="E5" i="13"/>
  <c r="E13" i="13"/>
  <c r="E18" i="13"/>
  <c r="E15" i="13"/>
  <c r="E12" i="13"/>
  <c r="E6" i="13"/>
  <c r="E7" i="13"/>
  <c r="I13" i="13"/>
  <c r="D31" i="1"/>
  <c r="D24" i="1"/>
  <c r="D22" i="1"/>
  <c r="N212" i="1"/>
  <c r="E13" i="12" s="1"/>
  <c r="N105" i="1"/>
  <c r="D9" i="12" s="1"/>
  <c r="N99" i="1"/>
  <c r="E9" i="12" s="1"/>
  <c r="N164" i="1"/>
  <c r="N158" i="1"/>
  <c r="E11" i="12" s="1"/>
  <c r="D21" i="1"/>
  <c r="N131" i="1"/>
  <c r="E10" i="12" s="1"/>
  <c r="N137" i="1"/>
  <c r="N185" i="1"/>
  <c r="E12" i="12" s="1"/>
  <c r="N251" i="1"/>
  <c r="N245" i="1"/>
  <c r="N295" i="1"/>
  <c r="N323" i="1"/>
  <c r="N350" i="1"/>
  <c r="N273" i="1"/>
  <c r="J257" i="1"/>
  <c r="J230" i="1"/>
  <c r="J170" i="1"/>
  <c r="J280" i="1"/>
  <c r="J335" i="1"/>
  <c r="J116" i="1"/>
  <c r="J143" i="1"/>
  <c r="J197" i="1"/>
  <c r="J307" i="1"/>
  <c r="J362" i="1"/>
  <c r="N356" i="1"/>
  <c r="N301" i="1"/>
  <c r="N279" i="1"/>
  <c r="N218" i="1"/>
  <c r="D13" i="12" s="1"/>
  <c r="N191" i="1"/>
  <c r="D12" i="12" s="1"/>
  <c r="D14" i="12" l="1"/>
  <c r="E14" i="12"/>
  <c r="E15" i="12"/>
  <c r="D15" i="12"/>
  <c r="D10" i="12"/>
  <c r="G10" i="12" s="1"/>
  <c r="D11" i="12"/>
  <c r="G8" i="12"/>
  <c r="J8" i="13"/>
  <c r="J19" i="13"/>
  <c r="L19" i="13"/>
  <c r="L22" i="13" s="1"/>
  <c r="K19" i="13"/>
  <c r="K22" i="13" s="1"/>
  <c r="D19" i="13"/>
  <c r="G12" i="12"/>
  <c r="I8" i="13"/>
  <c r="N11" i="13"/>
  <c r="H19" i="13"/>
  <c r="N18" i="13"/>
  <c r="N16" i="13"/>
  <c r="N14" i="13"/>
  <c r="I19" i="13"/>
  <c r="N13" i="13"/>
  <c r="N12" i="13"/>
  <c r="N15" i="13"/>
  <c r="N17" i="13"/>
  <c r="N5" i="13"/>
  <c r="N6" i="13"/>
  <c r="N7" i="13"/>
  <c r="D8" i="13"/>
  <c r="G8" i="13"/>
  <c r="F8" i="13"/>
  <c r="F19" i="13"/>
  <c r="E8" i="13"/>
  <c r="G19" i="13"/>
  <c r="H8" i="13"/>
  <c r="E19" i="13"/>
  <c r="G18" i="12"/>
  <c r="N329" i="1"/>
  <c r="G9" i="12"/>
  <c r="G13" i="12"/>
  <c r="G15" i="12" l="1"/>
  <c r="J22" i="13"/>
  <c r="J27" i="13" s="1"/>
  <c r="K27" i="13"/>
  <c r="L27" i="13"/>
  <c r="G14" i="12"/>
  <c r="G11" i="12"/>
  <c r="I22" i="13"/>
  <c r="G16" i="12"/>
  <c r="N19" i="13"/>
  <c r="N8" i="13"/>
  <c r="E22" i="13"/>
  <c r="D22" i="13"/>
  <c r="D27" i="13" s="1"/>
  <c r="H22" i="13"/>
  <c r="G22" i="13"/>
  <c r="F22" i="13"/>
  <c r="G17" i="12"/>
  <c r="N22" i="13" l="1"/>
  <c r="E72" i="13"/>
  <c r="H27" i="13"/>
  <c r="E38" i="13"/>
  <c r="E27" i="13"/>
  <c r="I27" i="13"/>
  <c r="F27" i="13"/>
  <c r="G27" i="13"/>
  <c r="A2" i="8"/>
  <c r="F36" i="1"/>
  <c r="N36" i="1" s="1"/>
  <c r="N27" i="13" l="1"/>
  <c r="D29" i="13" s="1"/>
  <c r="E53" i="13"/>
  <c r="I36" i="13" s="1"/>
  <c r="I57" i="13"/>
  <c r="B2" i="1"/>
  <c r="E56" i="13" l="1"/>
  <c r="I56" i="13" s="1"/>
  <c r="I59" i="13" s="1"/>
  <c r="D20" i="1" l="1"/>
  <c r="D19" i="1"/>
  <c r="D23" i="1"/>
  <c r="D32" i="1"/>
  <c r="D25" i="1"/>
  <c r="D30" i="1"/>
  <c r="D26" i="1"/>
  <c r="D27" i="1" l="1"/>
  <c r="D33" i="1"/>
  <c r="P22" i="13" l="1"/>
  <c r="G7" i="1"/>
  <c r="I38" i="13" l="1"/>
  <c r="N7" i="1"/>
  <c r="N8" i="1" l="1" a="1"/>
  <c r="N8" i="1" s="1"/>
  <c r="G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<sst xmlns="http://schemas.openxmlformats.org/spreadsheetml/2006/main" count="240" uniqueCount="93">
  <si>
    <t>Dato</t>
  </si>
  <si>
    <t>Kontingent</t>
  </si>
  <si>
    <t>Tilskud</t>
  </si>
  <si>
    <t>Diverse</t>
  </si>
  <si>
    <t>I alt</t>
  </si>
  <si>
    <t>Indtægter</t>
  </si>
  <si>
    <t>Udgifter</t>
  </si>
  <si>
    <t>Bank</t>
  </si>
  <si>
    <t>Aktiver</t>
  </si>
  <si>
    <t>Passiver</t>
  </si>
  <si>
    <t>Kasserer</t>
  </si>
  <si>
    <t>Tekst</t>
  </si>
  <si>
    <t>Andet</t>
  </si>
  <si>
    <t>Bilagsnr.</t>
  </si>
  <si>
    <t>Afdeling:</t>
  </si>
  <si>
    <t>Regnskabsår:</t>
  </si>
  <si>
    <t>Bogføring- og puljeskema</t>
  </si>
  <si>
    <t>Puljeregnskab for:</t>
  </si>
  <si>
    <t>Primo saldo:</t>
  </si>
  <si>
    <t>Afstemning af bogføringer med banksaldoen</t>
  </si>
  <si>
    <t>Bogførte bevægelser</t>
  </si>
  <si>
    <t>Posteringskategorier:</t>
  </si>
  <si>
    <t xml:space="preserve">Puljetitler: </t>
  </si>
  <si>
    <t>Stamdata</t>
  </si>
  <si>
    <t>Konto</t>
  </si>
  <si>
    <t xml:space="preserve">Resultat </t>
  </si>
  <si>
    <t>Overført fra 2023</t>
  </si>
  <si>
    <t>Indtægt</t>
  </si>
  <si>
    <t>Udgift</t>
  </si>
  <si>
    <t>Posteringskategori</t>
  </si>
  <si>
    <t>Udgifter/Udgifter</t>
  </si>
  <si>
    <t>Over-/underskud</t>
  </si>
  <si>
    <t xml:space="preserve">  </t>
  </si>
  <si>
    <t>Kritisk revisor</t>
  </si>
  <si>
    <t>Overføres til 2025</t>
  </si>
  <si>
    <t>xxxxx</t>
  </si>
  <si>
    <t xml:space="preserve">Tilgodehavende </t>
  </si>
  <si>
    <t>Skyldige omkostninger (2025)</t>
  </si>
  <si>
    <t>Overføres/tilbagebetales</t>
  </si>
  <si>
    <t>Trygfonden</t>
  </si>
  <si>
    <t>Udgifter i alt</t>
  </si>
  <si>
    <t>Indtægter i alt</t>
  </si>
  <si>
    <t>aflæst</t>
  </si>
  <si>
    <t>Udbakke i bank</t>
  </si>
  <si>
    <t>ISOBRO tilskud</t>
  </si>
  <si>
    <t>Beregnet saldo</t>
  </si>
  <si>
    <t/>
  </si>
  <si>
    <t>&lt;- skal gå i 0</t>
  </si>
  <si>
    <t>Balance i alt</t>
  </si>
  <si>
    <t>Primobalance</t>
  </si>
  <si>
    <t>Tilgodehavender</t>
  </si>
  <si>
    <t>BEDRE PSYKIATRI</t>
  </si>
  <si>
    <t>Ej betalt</t>
  </si>
  <si>
    <t>Årsresultat for lokalforeningen</t>
  </si>
  <si>
    <t>Balancen</t>
  </si>
  <si>
    <t>Øvrige tilgodehavender</t>
  </si>
  <si>
    <t>Beskriv</t>
  </si>
  <si>
    <t>Skyldige beløb</t>
  </si>
  <si>
    <t>Øvrige skyldige</t>
  </si>
  <si>
    <t>Skyldige beløb i alt</t>
  </si>
  <si>
    <t>Tilgodehavender i alt</t>
  </si>
  <si>
    <t>Aktiver i alt</t>
  </si>
  <si>
    <t>Gæld i alt</t>
  </si>
  <si>
    <t>Tilbagebetales i 2025</t>
  </si>
  <si>
    <t>Tilgode</t>
  </si>
  <si>
    <t>Endeligt resultat</t>
  </si>
  <si>
    <t>Passiver i alt</t>
  </si>
  <si>
    <t>Udbakke i banken</t>
  </si>
  <si>
    <t>Kontrol = 0</t>
  </si>
  <si>
    <t>Sæt "x"</t>
  </si>
  <si>
    <t>Udgifter fra tidligere år</t>
  </si>
  <si>
    <t>XXX</t>
  </si>
  <si>
    <t>Medlemskontingenter 2025</t>
  </si>
  <si>
    <t>§18</t>
  </si>
  <si>
    <t>Isobro</t>
  </si>
  <si>
    <t>Skyldige beløb for 2024</t>
  </si>
  <si>
    <t>Information og oplysning</t>
  </si>
  <si>
    <t>Netværk-/samtale-grupper</t>
  </si>
  <si>
    <t>Pårørende-cafe</t>
  </si>
  <si>
    <t>Støtte/hjælpe aktiviteter</t>
  </si>
  <si>
    <t>Andre aktiviteter</t>
  </si>
  <si>
    <t>Kurser for frivillige</t>
  </si>
  <si>
    <t>Interne foreningsaktiviteter</t>
  </si>
  <si>
    <t>Puljetitel 5</t>
  </si>
  <si>
    <t>Puljetitel 6</t>
  </si>
  <si>
    <t>Puljetitel 8</t>
  </si>
  <si>
    <t>Egenkapital 2024:</t>
  </si>
  <si>
    <t>Saldo i bank</t>
  </si>
  <si>
    <t>Overført fra 2024</t>
  </si>
  <si>
    <t>Saldo i bank primo 2025</t>
  </si>
  <si>
    <t>Puljetitel 7</t>
  </si>
  <si>
    <t>Driftsregnskab 2025</t>
  </si>
  <si>
    <t>Formue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</si>
</sst>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-* #,##0.00\ _k_r_._-;\-* #,##0.00\ _k_r_._-;_-* &quot;-&quot;??\ _k_r_._-;_-@_-"/>
    <numFmt numFmtId="166" formatCode="#,##0.00_ ;\-#,##0.00\ "/>
  </numFmts>
  <fonts count="31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Calibri"/>
      <family val="2"/>
    </font>
    <font>
      <i/>
      <sz val="9"/>
      <color indexed="8"/>
      <name val="Calibri"/>
      <family val="2"/>
    </font>
    <font>
      <i/>
      <sz val="9"/>
      <color rgb="FFFF0000"/>
      <name val="Calibri"/>
      <family val="2"/>
    </font>
    <font>
      <b/>
      <sz val="9"/>
      <name val="Calibri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</font>
    <font>
      <i/>
      <sz val="9"/>
      <color rgb="FFC00000"/>
      <name val="Calibri"/>
      <family val="2"/>
    </font>
    <font>
      <b/>
      <i/>
      <sz val="8"/>
      <name val="Calibri"/>
      <family val="2"/>
    </font>
    <font>
      <sz val="9"/>
      <name val="Calibri"/>
      <family val="2"/>
    </font>
    <font>
      <sz val="9"/>
      <color theme="0"/>
      <name val="Calibri"/>
      <family val="2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b/>
      <i/>
      <sz val="7"/>
      <color indexed="8"/>
      <name val="Calibri"/>
      <family val="2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2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CCFF"/>
        <bgColor rgb="FF000000"/>
      </patternFill>
    </fill>
    <fill>
      <patternFill patternType="solid">
        <fgColor rgb="FF66CCFF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67">
    <xf numFmtId="0" fontId="0" fillId="0" borderId="0" xfId="0"/>
    <xf numFmtId="0" fontId="8" fillId="2" borderId="0" xfId="0" applyFont="1" applyFill="1"/>
    <xf numFmtId="0" fontId="1" fillId="2" borderId="0" xfId="0" applyFont="1" applyFill="1"/>
    <xf numFmtId="0" fontId="0" fillId="2" borderId="0" xfId="0" applyFill="1"/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1" xfId="0" applyFont="1" applyFill="1" applyBorder="1" applyAlignment="1">
      <alignment wrapText="1"/>
    </xf>
    <xf numFmtId="4" fontId="1" fillId="2" borderId="0" xfId="0" applyNumberFormat="1" applyFont="1" applyFill="1" applyAlignment="1">
      <alignment vertical="center"/>
    </xf>
    <xf numFmtId="0" fontId="1" fillId="2" borderId="1" xfId="0" applyFont="1" applyFill="1" applyBorder="1"/>
    <xf numFmtId="0" fontId="2" fillId="2" borderId="1" xfId="0" applyFont="1" applyFill="1" applyBorder="1" applyAlignment="1">
      <alignment horizontal="center"/>
    </xf>
    <xf numFmtId="4" fontId="2" fillId="2" borderId="2" xfId="0" applyNumberFormat="1" applyFont="1" applyFill="1" applyBorder="1" applyAlignment="1">
      <alignment vertical="center"/>
    </xf>
    <xf numFmtId="4" fontId="9" fillId="2" borderId="0" xfId="0" applyNumberFormat="1" applyFont="1" applyFill="1" applyAlignment="1">
      <alignment vertical="center"/>
    </xf>
    <xf numFmtId="0" fontId="10" fillId="2" borderId="1" xfId="0" applyFont="1" applyFill="1" applyBorder="1" applyAlignment="1">
      <alignment horizontal="center" wrapText="1"/>
    </xf>
    <xf numFmtId="4" fontId="1" fillId="2" borderId="1" xfId="0" applyNumberFormat="1" applyFont="1" applyFill="1" applyBorder="1" applyAlignment="1">
      <alignment horizontal="right" vertical="center"/>
    </xf>
    <xf numFmtId="0" fontId="0" fillId="3" borderId="0" xfId="0" applyFill="1"/>
    <xf numFmtId="0" fontId="12" fillId="2" borderId="0" xfId="0" applyFont="1" applyFill="1"/>
    <xf numFmtId="0" fontId="7" fillId="2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1" fillId="0" borderId="0" xfId="0" applyFont="1"/>
    <xf numFmtId="0" fontId="11" fillId="3" borderId="0" xfId="0" applyFont="1" applyFill="1"/>
    <xf numFmtId="0" fontId="11" fillId="2" borderId="0" xfId="0" applyFont="1" applyFill="1"/>
    <xf numFmtId="0" fontId="3" fillId="2" borderId="0" xfId="0" applyFont="1" applyFill="1" applyAlignment="1">
      <alignment horizontal="left" vertical="center"/>
    </xf>
    <xf numFmtId="0" fontId="11" fillId="0" borderId="0" xfId="0" applyFont="1" applyAlignment="1">
      <alignment horizontal="center"/>
    </xf>
    <xf numFmtId="0" fontId="5" fillId="2" borderId="0" xfId="0" applyFont="1" applyFill="1"/>
    <xf numFmtId="0" fontId="1" fillId="2" borderId="0" xfId="0" applyFont="1" applyFill="1" applyAlignment="1">
      <alignment horizontal="center" vertical="center"/>
    </xf>
    <xf numFmtId="0" fontId="11" fillId="2" borderId="14" xfId="0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4" fontId="14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horizontal="center" vertical="center" wrapText="1"/>
    </xf>
    <xf numFmtId="4" fontId="1" fillId="2" borderId="0" xfId="0" applyNumberFormat="1" applyFont="1" applyFill="1" applyAlignment="1">
      <alignment horizontal="center"/>
    </xf>
    <xf numFmtId="0" fontId="16" fillId="2" borderId="0" xfId="0" applyFont="1" applyFill="1"/>
    <xf numFmtId="0" fontId="4" fillId="0" borderId="17" xfId="0" applyFont="1" applyBorder="1"/>
    <xf numFmtId="0" fontId="4" fillId="0" borderId="18" xfId="0" applyFont="1" applyBorder="1"/>
    <xf numFmtId="0" fontId="10" fillId="2" borderId="0" xfId="0" applyFont="1" applyFill="1" applyAlignment="1">
      <alignment horizontal="center" wrapText="1"/>
    </xf>
    <xf numFmtId="0" fontId="10" fillId="2" borderId="9" xfId="0" applyFont="1" applyFill="1" applyBorder="1" applyAlignment="1">
      <alignment horizontal="center" wrapText="1"/>
    </xf>
    <xf numFmtId="0" fontId="10" fillId="2" borderId="10" xfId="0" applyFont="1" applyFill="1" applyBorder="1" applyAlignment="1">
      <alignment horizontal="center" wrapText="1"/>
    </xf>
    <xf numFmtId="0" fontId="10" fillId="2" borderId="15" xfId="0" applyFont="1" applyFill="1" applyBorder="1" applyAlignment="1">
      <alignment horizontal="center" wrapText="1"/>
    </xf>
    <xf numFmtId="164" fontId="1" fillId="2" borderId="10" xfId="1" applyFont="1" applyFill="1" applyBorder="1" applyAlignment="1">
      <alignment horizontal="center" vertical="center"/>
    </xf>
    <xf numFmtId="164" fontId="1" fillId="2" borderId="1" xfId="1" applyFont="1" applyFill="1" applyBorder="1" applyAlignment="1">
      <alignment horizontal="center" vertical="center"/>
    </xf>
    <xf numFmtId="4" fontId="0" fillId="0" borderId="22" xfId="0" applyNumberFormat="1" applyBorder="1"/>
    <xf numFmtId="4" fontId="0" fillId="0" borderId="19" xfId="0" applyNumberFormat="1" applyBorder="1"/>
    <xf numFmtId="4" fontId="0" fillId="0" borderId="23" xfId="0" applyNumberFormat="1" applyBorder="1"/>
    <xf numFmtId="0" fontId="4" fillId="0" borderId="21" xfId="0" applyFont="1" applyBorder="1"/>
    <xf numFmtId="164" fontId="1" fillId="2" borderId="15" xfId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164" fontId="1" fillId="2" borderId="20" xfId="1" applyFont="1" applyFill="1" applyBorder="1" applyAlignment="1">
      <alignment horizontal="center" vertical="center"/>
    </xf>
    <xf numFmtId="164" fontId="1" fillId="0" borderId="10" xfId="1" applyFont="1" applyFill="1" applyBorder="1" applyAlignment="1">
      <alignment horizontal="center" vertical="center"/>
    </xf>
    <xf numFmtId="164" fontId="1" fillId="0" borderId="1" xfId="1" applyFont="1" applyFill="1" applyBorder="1" applyAlignment="1">
      <alignment horizontal="center" vertical="center"/>
    </xf>
    <xf numFmtId="164" fontId="17" fillId="2" borderId="20" xfId="1" applyFont="1" applyFill="1" applyBorder="1" applyAlignment="1">
      <alignment horizontal="center" vertical="center"/>
    </xf>
    <xf numFmtId="164" fontId="17" fillId="2" borderId="10" xfId="1" applyFont="1" applyFill="1" applyBorder="1" applyAlignment="1">
      <alignment horizontal="center" vertical="center"/>
    </xf>
    <xf numFmtId="164" fontId="1" fillId="0" borderId="20" xfId="1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/>
    </xf>
    <xf numFmtId="0" fontId="10" fillId="2" borderId="0" xfId="0" applyFont="1" applyFill="1" applyAlignment="1">
      <alignment horizontal="left" wrapText="1"/>
    </xf>
    <xf numFmtId="164" fontId="1" fillId="2" borderId="0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7" fillId="2" borderId="27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25" fillId="2" borderId="28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1" fillId="2" borderId="27" xfId="0" applyFont="1" applyFill="1" applyBorder="1" applyAlignment="1">
      <alignment horizontal="left" vertical="center" wrapText="1"/>
    </xf>
    <xf numFmtId="0" fontId="1" fillId="5" borderId="7" xfId="0" applyFont="1" applyFill="1" applyBorder="1" applyAlignment="1">
      <alignment horizontal="left" vertical="center" wrapText="1"/>
    </xf>
    <xf numFmtId="4" fontId="1" fillId="5" borderId="7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7" fillId="2" borderId="4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2" fillId="2" borderId="2" xfId="0" applyNumberFormat="1" applyFont="1" applyFill="1" applyBorder="1" applyAlignment="1">
      <alignment horizontal="left" vertical="center"/>
    </xf>
    <xf numFmtId="4" fontId="1" fillId="2" borderId="0" xfId="0" applyNumberFormat="1" applyFont="1" applyFill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4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/>
    <xf numFmtId="0" fontId="1" fillId="2" borderId="5" xfId="0" applyFont="1" applyFill="1" applyBorder="1"/>
    <xf numFmtId="0" fontId="24" fillId="2" borderId="28" xfId="0" applyFont="1" applyFill="1" applyBorder="1" applyAlignment="1">
      <alignment vertical="center" wrapText="1"/>
    </xf>
    <xf numFmtId="0" fontId="26" fillId="2" borderId="8" xfId="0" applyFont="1" applyFill="1" applyBorder="1" applyAlignment="1">
      <alignment vertical="center"/>
    </xf>
    <xf numFmtId="4" fontId="1" fillId="5" borderId="7" xfId="0" applyNumberFormat="1" applyFont="1" applyFill="1" applyBorder="1" applyAlignment="1">
      <alignment vertical="center"/>
    </xf>
    <xf numFmtId="0" fontId="10" fillId="2" borderId="0" xfId="0" applyFont="1" applyFill="1" applyAlignment="1">
      <alignment horizontal="left" vertical="top" wrapText="1"/>
    </xf>
    <xf numFmtId="0" fontId="10" fillId="2" borderId="0" xfId="0" quotePrefix="1" applyFont="1" applyFill="1" applyAlignment="1">
      <alignment horizontal="center" wrapText="1"/>
    </xf>
    <xf numFmtId="4" fontId="1" fillId="2" borderId="0" xfId="0" applyNumberFormat="1" applyFont="1" applyFill="1"/>
    <xf numFmtId="165" fontId="1" fillId="2" borderId="0" xfId="0" applyNumberFormat="1" applyFont="1" applyFill="1" applyAlignment="1">
      <alignment horizontal="center" vertical="center" wrapText="1"/>
    </xf>
    <xf numFmtId="165" fontId="1" fillId="2" borderId="0" xfId="0" applyNumberFormat="1" applyFont="1" applyFill="1"/>
    <xf numFmtId="4" fontId="1" fillId="2" borderId="0" xfId="0" applyNumberFormat="1" applyFont="1" applyFill="1" applyAlignment="1">
      <alignment horizontal="right" vertical="center"/>
    </xf>
    <xf numFmtId="166" fontId="1" fillId="2" borderId="0" xfId="0" applyNumberFormat="1" applyFont="1" applyFill="1"/>
    <xf numFmtId="0" fontId="0" fillId="2" borderId="0" xfId="0" applyFill="1" applyAlignment="1">
      <alignment horizontal="right"/>
    </xf>
    <xf numFmtId="4" fontId="2" fillId="2" borderId="9" xfId="0" applyNumberFormat="1" applyFont="1" applyFill="1" applyBorder="1" applyAlignment="1">
      <alignment vertical="center"/>
    </xf>
    <xf numFmtId="0" fontId="2" fillId="2" borderId="1" xfId="0" applyFont="1" applyFill="1" applyBorder="1"/>
    <xf numFmtId="4" fontId="1" fillId="2" borderId="0" xfId="0" applyNumberFormat="1" applyFont="1" applyFill="1" applyAlignment="1">
      <alignment horizontal="right" vertical="center" wrapText="1"/>
    </xf>
    <xf numFmtId="4" fontId="2" fillId="2" borderId="0" xfId="0" quotePrefix="1" applyNumberFormat="1" applyFont="1" applyFill="1" applyAlignment="1">
      <alignment horizontal="right"/>
    </xf>
    <xf numFmtId="0" fontId="30" fillId="2" borderId="0" xfId="0" applyFont="1" applyFill="1" applyAlignment="1">
      <alignment horizontal="left" vertical="center"/>
    </xf>
    <xf numFmtId="0" fontId="1" fillId="7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23" fillId="6" borderId="0" xfId="0" applyFont="1" applyFill="1"/>
    <xf numFmtId="0" fontId="0" fillId="7" borderId="13" xfId="0" applyFill="1" applyBorder="1"/>
    <xf numFmtId="4" fontId="0" fillId="7" borderId="1" xfId="0" applyNumberFormat="1" applyFill="1" applyBorder="1"/>
    <xf numFmtId="0" fontId="0" fillId="7" borderId="11" xfId="0" applyFill="1" applyBorder="1"/>
    <xf numFmtId="0" fontId="0" fillId="7" borderId="24" xfId="0" applyFill="1" applyBorder="1"/>
    <xf numFmtId="0" fontId="0" fillId="7" borderId="25" xfId="0" applyFill="1" applyBorder="1"/>
    <xf numFmtId="4" fontId="23" fillId="6" borderId="0" xfId="0" applyNumberFormat="1" applyFont="1" applyFill="1" applyAlignment="1">
      <alignment vertical="center" wrapText="1"/>
    </xf>
    <xf numFmtId="164" fontId="1" fillId="7" borderId="0" xfId="1" applyFont="1" applyFill="1" applyBorder="1" applyAlignment="1">
      <alignment horizontal="left" vertical="center"/>
    </xf>
    <xf numFmtId="164" fontId="1" fillId="7" borderId="0" xfId="1" applyFont="1" applyFill="1" applyBorder="1" applyAlignment="1">
      <alignment horizontal="right" vertical="center"/>
    </xf>
    <xf numFmtId="164" fontId="1" fillId="7" borderId="26" xfId="1" applyFont="1" applyFill="1" applyBorder="1" applyAlignment="1">
      <alignment horizontal="left" vertical="center"/>
    </xf>
    <xf numFmtId="164" fontId="1" fillId="7" borderId="26" xfId="1" applyFont="1" applyFill="1" applyBorder="1" applyAlignment="1">
      <alignment horizontal="right" vertical="center"/>
    </xf>
    <xf numFmtId="0" fontId="23" fillId="6" borderId="1" xfId="0" quotePrefix="1" applyFont="1" applyFill="1" applyBorder="1" applyAlignment="1">
      <alignment vertical="center"/>
    </xf>
    <xf numFmtId="0" fontId="23" fillId="6" borderId="1" xfId="0" applyFont="1" applyFill="1" applyBorder="1" applyAlignment="1">
      <alignment vertical="center"/>
    </xf>
    <xf numFmtId="0" fontId="23" fillId="6" borderId="1" xfId="0" applyFont="1" applyFill="1" applyBorder="1" applyAlignment="1">
      <alignment horizontal="left" vertical="center"/>
    </xf>
    <xf numFmtId="0" fontId="23" fillId="6" borderId="12" xfId="0" applyFont="1" applyFill="1" applyBorder="1"/>
    <xf numFmtId="14" fontId="23" fillId="6" borderId="1" xfId="0" applyNumberFormat="1" applyFont="1" applyFill="1" applyBorder="1" applyAlignment="1">
      <alignment vertical="center"/>
    </xf>
    <xf numFmtId="0" fontId="23" fillId="6" borderId="1" xfId="0" applyFont="1" applyFill="1" applyBorder="1" applyAlignment="1">
      <alignment horizontal="right" vertical="center"/>
    </xf>
    <xf numFmtId="4" fontId="23" fillId="6" borderId="1" xfId="0" applyNumberFormat="1" applyFont="1" applyFill="1" applyBorder="1" applyAlignment="1">
      <alignment horizontal="right" vertical="center"/>
    </xf>
    <xf numFmtId="4" fontId="1" fillId="7" borderId="1" xfId="0" quotePrefix="1" applyNumberFormat="1" applyFont="1" applyFill="1" applyBorder="1" applyAlignment="1">
      <alignment vertical="center"/>
    </xf>
    <xf numFmtId="164" fontId="1" fillId="7" borderId="1" xfId="1" applyFont="1" applyFill="1" applyBorder="1" applyAlignment="1">
      <alignment horizontal="right" vertical="center"/>
    </xf>
    <xf numFmtId="4" fontId="1" fillId="7" borderId="1" xfId="0" applyNumberFormat="1" applyFont="1" applyFill="1" applyBorder="1" applyAlignment="1">
      <alignment vertical="center"/>
    </xf>
    <xf numFmtId="14" fontId="27" fillId="6" borderId="1" xfId="0" applyNumberFormat="1" applyFont="1" applyFill="1" applyBorder="1" applyAlignment="1">
      <alignment vertical="center"/>
    </xf>
    <xf numFmtId="0" fontId="27" fillId="6" borderId="1" xfId="0" applyFont="1" applyFill="1" applyBorder="1" applyAlignment="1">
      <alignment vertical="center"/>
    </xf>
    <xf numFmtId="0" fontId="27" fillId="6" borderId="1" xfId="0" applyFont="1" applyFill="1" applyBorder="1" applyAlignment="1">
      <alignment horizontal="right" vertical="center"/>
    </xf>
    <xf numFmtId="4" fontId="27" fillId="6" borderId="1" xfId="0" applyNumberFormat="1" applyFont="1" applyFill="1" applyBorder="1" applyAlignment="1">
      <alignment horizontal="right" vertical="center"/>
    </xf>
    <xf numFmtId="14" fontId="1" fillId="7" borderId="1" xfId="0" applyNumberFormat="1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28" fillId="6" borderId="1" xfId="0" applyFont="1" applyFill="1" applyBorder="1" applyAlignment="1">
      <alignment vertical="center"/>
    </xf>
    <xf numFmtId="4" fontId="28" fillId="6" borderId="1" xfId="0" applyNumberFormat="1" applyFont="1" applyFill="1" applyBorder="1" applyAlignment="1">
      <alignment horizontal="right" vertical="center"/>
    </xf>
    <xf numFmtId="0" fontId="0" fillId="7" borderId="0" xfId="0" applyFill="1" applyAlignment="1">
      <alignment horizontal="right"/>
    </xf>
    <xf numFmtId="164" fontId="1" fillId="7" borderId="1" xfId="1" applyFont="1" applyFill="1" applyBorder="1" applyAlignment="1">
      <alignment horizontal="center" vertical="center"/>
    </xf>
    <xf numFmtId="164" fontId="1" fillId="7" borderId="11" xfId="1" applyFont="1" applyFill="1" applyBorder="1" applyAlignment="1">
      <alignment horizontal="center" vertical="center"/>
    </xf>
    <xf numFmtId="164" fontId="1" fillId="7" borderId="16" xfId="1" applyFont="1" applyFill="1" applyBorder="1" applyAlignment="1">
      <alignment horizontal="right" vertical="center"/>
    </xf>
    <xf numFmtId="164" fontId="1" fillId="7" borderId="10" xfId="1" applyFont="1" applyFill="1" applyBorder="1" applyAlignment="1">
      <alignment horizontal="right" vertical="center"/>
    </xf>
    <xf numFmtId="0" fontId="11" fillId="7" borderId="0" xfId="0" applyFont="1" applyFill="1"/>
    <xf numFmtId="3" fontId="2" fillId="2" borderId="0" xfId="0" quotePrefix="1" applyNumberFormat="1" applyFont="1" applyFill="1" applyAlignment="1">
      <alignment horizontal="right"/>
    </xf>
    <xf numFmtId="0" fontId="7" fillId="2" borderId="0" xfId="0" applyFont="1" applyFill="1" applyAlignment="1">
      <alignment horizontal="left" vertical="center"/>
    </xf>
    <xf numFmtId="0" fontId="18" fillId="0" borderId="0" xfId="0" applyFont="1" applyFill="1"/>
    <xf numFmtId="0" fontId="19" fillId="0" borderId="0" xfId="0" applyFont="1" applyFill="1"/>
    <xf numFmtId="0" fontId="21" fillId="0" borderId="0" xfId="0" applyFont="1" applyFill="1"/>
    <xf numFmtId="0" fontId="20" fillId="0" borderId="0" xfId="0" applyFont="1" applyFill="1"/>
    <xf numFmtId="0" fontId="22" fillId="0" borderId="0" xfId="0" applyFont="1" applyFill="1"/>
    <xf numFmtId="0" fontId="22" fillId="0" borderId="0" xfId="0" applyFont="1" applyFill="1" applyAlignment="1">
      <alignment horizontal="right" textRotation="90" wrapText="1"/>
    </xf>
    <xf numFmtId="0" fontId="22" fillId="0" borderId="0" xfId="0" applyFont="1" applyFill="1" applyAlignment="1">
      <alignment horizontal="center"/>
    </xf>
    <xf numFmtId="4" fontId="19" fillId="0" borderId="0" xfId="0" applyNumberFormat="1" applyFont="1" applyFill="1"/>
    <xf numFmtId="4" fontId="22" fillId="0" borderId="0" xfId="0" applyNumberFormat="1" applyFont="1" applyFill="1"/>
    <xf numFmtId="4" fontId="0" fillId="0" borderId="0" xfId="0" applyNumberFormat="1" applyFill="1"/>
    <xf numFmtId="0" fontId="19" fillId="0" borderId="0" xfId="0" applyFont="1" applyFill="1" applyAlignment="1">
      <alignment horizontal="center"/>
    </xf>
    <xf numFmtId="4" fontId="22" fillId="0" borderId="29" xfId="0" applyNumberFormat="1" applyFont="1" applyFill="1" applyBorder="1"/>
    <xf numFmtId="4" fontId="19" fillId="0" borderId="0" xfId="0" applyNumberFormat="1" applyFont="1" applyFill="1" applyAlignment="1">
      <alignment horizontal="center"/>
    </xf>
    <xf numFmtId="2" fontId="19" fillId="0" borderId="0" xfId="0" applyNumberFormat="1" applyFont="1" applyFill="1"/>
    <xf numFmtId="3" fontId="19" fillId="0" borderId="0" xfId="0" applyNumberFormat="1" applyFont="1" applyFill="1"/>
    <xf numFmtId="2" fontId="22" fillId="0" borderId="29" xfId="0" applyNumberFormat="1" applyFont="1" applyFill="1" applyBorder="1"/>
    <xf numFmtId="3" fontId="22" fillId="0" borderId="0" xfId="0" applyNumberFormat="1" applyFont="1" applyFill="1"/>
    <xf numFmtId="0" fontId="22" fillId="0" borderId="0" xfId="0" applyFont="1" applyFill="1" applyAlignment="1">
      <alignment horizontal="left" vertical="center"/>
    </xf>
    <xf numFmtId="3" fontId="22" fillId="0" borderId="26" xfId="0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/>
    </xf>
    <xf numFmtId="0" fontId="29" fillId="0" borderId="0" xfId="0" applyFont="1" applyFill="1"/>
    <xf numFmtId="0" fontId="19" fillId="0" borderId="0" xfId="0" applyFont="1" applyFill="1" applyAlignment="1">
      <alignment horizontal="right"/>
    </xf>
    <xf numFmtId="4" fontId="19" fillId="0" borderId="0" xfId="0" applyNumberFormat="1" applyFont="1" applyFill="1" applyAlignment="1">
      <alignment horizontal="right"/>
    </xf>
    <xf numFmtId="0" fontId="19" fillId="0" borderId="30" xfId="0" applyFont="1" applyFill="1" applyBorder="1"/>
    <xf numFmtId="4" fontId="19" fillId="0" borderId="30" xfId="0" applyNumberFormat="1" applyFont="1" applyFill="1" applyBorder="1" applyAlignment="1">
      <alignment horizontal="right"/>
    </xf>
    <xf numFmtId="0" fontId="22" fillId="0" borderId="29" xfId="0" applyFont="1" applyFill="1" applyBorder="1" applyAlignment="1">
      <alignment horizontal="right"/>
    </xf>
    <xf numFmtId="15" fontId="19" fillId="0" borderId="0" xfId="0" applyNumberFormat="1" applyFont="1" applyFill="1"/>
  </cellXfs>
  <cellStyles count="2">
    <cellStyle name="Komma" xfId="1" builtinId="3"/>
    <cellStyle name="Normal" xfId="0" builtinId="0"/>
  </cellStyles>
  <dxfs count="0"/>
  <tableStyles count="0" defaultTableStyle="TableStyleMedium9" defaultPivotStyle="PivotStyleLight16"/>
  <colors>
    <mruColors>
      <color rgb="FF66CCFF"/>
      <color rgb="FF00FFFF"/>
      <color rgb="FF33CC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Egenkapital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A28E6A"/>
      </a:accent3>
      <a:accent4>
        <a:srgbClr val="956251"/>
      </a:accent4>
      <a:accent5>
        <a:srgbClr val="918485"/>
      </a:accent5>
      <a:accent6>
        <a:srgbClr val="855D5D"/>
      </a:accent6>
      <a:hlink>
        <a:srgbClr val="CC9900"/>
      </a:hlink>
      <a:folHlink>
        <a:srgbClr val="96A9A9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F7DC3-B35D-4AF5-89B0-446399F779EC}">
  <sheetPr>
    <tabColor rgb="FF66CCFF"/>
  </sheetPr>
  <dimension ref="A1:I26"/>
  <sheetViews>
    <sheetView workbookViewId="0">
      <selection activeCell="C15" sqref="C15"/>
    </sheetView>
  </sheetViews>
  <sheetFormatPr defaultColWidth="8.7109375" defaultRowHeight="15" x14ac:dyDescent="0.25"/>
  <cols>
    <col min="2" max="2" width="9.7109375" customWidth="1"/>
    <col min="3" max="3" width="22.5703125" bestFit="1" customWidth="1"/>
    <col min="4" max="4" width="3" customWidth="1"/>
    <col min="5" max="5" width="3" style="17" customWidth="1"/>
    <col min="6" max="6" width="3" customWidth="1"/>
    <col min="7" max="7" width="24" bestFit="1" customWidth="1"/>
    <col min="8" max="8" width="18.42578125" customWidth="1"/>
    <col min="10" max="10" width="9.42578125" customWidth="1"/>
  </cols>
  <sheetData>
    <row r="1" spans="1:9" ht="20.65" customHeight="1" x14ac:dyDescent="0.25">
      <c r="A1" s="1" t="s">
        <v>23</v>
      </c>
      <c r="B1" s="3"/>
      <c r="C1" s="3"/>
      <c r="D1" s="3"/>
      <c r="E1" s="3"/>
      <c r="F1" s="3"/>
      <c r="G1" s="3"/>
      <c r="H1" s="3"/>
    </row>
    <row r="2" spans="1:9" ht="16.899999999999999" customHeight="1" x14ac:dyDescent="0.25">
      <c r="A2" s="29" t="str">
        <f>_xlfn.TEXTJOIN(" ",TRUE,Stamdata!C4,"stamdata for",Stamdata!C5)</f>
        <v>2025 stamdata for XXX</v>
      </c>
      <c r="B2" s="3"/>
      <c r="C2" s="3"/>
      <c r="D2" s="3"/>
      <c r="E2" s="3"/>
      <c r="F2" s="3"/>
      <c r="G2" s="3"/>
      <c r="H2" s="3"/>
    </row>
    <row r="3" spans="1:9" ht="15.4" customHeight="1" x14ac:dyDescent="0.25">
      <c r="A3" s="3"/>
      <c r="B3" s="3"/>
      <c r="C3" s="3"/>
      <c r="D3" s="3"/>
      <c r="E3" s="3"/>
      <c r="F3" s="3"/>
      <c r="G3" s="3"/>
      <c r="H3" s="3"/>
    </row>
    <row r="4" spans="1:9" ht="13.15" customHeight="1" x14ac:dyDescent="0.25">
      <c r="A4" s="24" t="s">
        <v>15</v>
      </c>
      <c r="B4" s="19"/>
      <c r="C4" s="101">
        <v>2025</v>
      </c>
      <c r="D4" s="3"/>
      <c r="E4" s="48"/>
      <c r="F4" s="48"/>
      <c r="G4" s="48" t="s">
        <v>21</v>
      </c>
      <c r="H4" s="3"/>
      <c r="I4" s="25"/>
    </row>
    <row r="5" spans="1:9" ht="21" x14ac:dyDescent="0.25">
      <c r="A5" s="24" t="s">
        <v>14</v>
      </c>
      <c r="B5" s="19"/>
      <c r="C5" s="102" t="s">
        <v>71</v>
      </c>
      <c r="D5" s="3"/>
      <c r="E5" s="47"/>
      <c r="F5" s="3"/>
      <c r="G5" s="28" t="s">
        <v>30</v>
      </c>
      <c r="H5" s="3"/>
      <c r="I5" s="20"/>
    </row>
    <row r="6" spans="1:9" ht="21" x14ac:dyDescent="0.25">
      <c r="A6" s="24"/>
      <c r="B6" s="19"/>
      <c r="C6" s="57"/>
      <c r="D6" s="3"/>
      <c r="E6" s="3"/>
      <c r="F6" s="3"/>
      <c r="G6" s="137" t="s">
        <v>76</v>
      </c>
      <c r="H6" s="3"/>
      <c r="I6" s="20"/>
    </row>
    <row r="7" spans="1:9" ht="15.75" x14ac:dyDescent="0.25">
      <c r="A7" s="26" t="s">
        <v>22</v>
      </c>
      <c r="B7" s="3"/>
      <c r="C7" s="103" t="s">
        <v>72</v>
      </c>
      <c r="D7" s="27"/>
      <c r="E7" s="3"/>
      <c r="F7" s="3"/>
      <c r="G7" s="137" t="s">
        <v>77</v>
      </c>
      <c r="H7" s="3"/>
      <c r="I7" s="20"/>
    </row>
    <row r="8" spans="1:9" x14ac:dyDescent="0.25">
      <c r="A8" s="3"/>
      <c r="B8" s="3"/>
      <c r="C8" s="103" t="s">
        <v>73</v>
      </c>
      <c r="D8" s="3"/>
      <c r="E8" s="3"/>
      <c r="F8" s="3"/>
      <c r="G8" s="137" t="s">
        <v>78</v>
      </c>
      <c r="H8" s="3"/>
    </row>
    <row r="9" spans="1:9" x14ac:dyDescent="0.25">
      <c r="A9" s="3"/>
      <c r="B9" s="3"/>
      <c r="C9" s="103" t="s">
        <v>39</v>
      </c>
      <c r="D9" s="3"/>
      <c r="E9" s="3"/>
      <c r="F9" s="3"/>
      <c r="G9" s="137" t="s">
        <v>79</v>
      </c>
      <c r="H9" s="3"/>
      <c r="I9" s="21"/>
    </row>
    <row r="10" spans="1:9" x14ac:dyDescent="0.25">
      <c r="A10" s="3"/>
      <c r="B10" s="3"/>
      <c r="C10" s="103" t="s">
        <v>74</v>
      </c>
      <c r="D10" s="3"/>
      <c r="E10" s="3"/>
      <c r="F10" s="3"/>
      <c r="G10" s="137" t="s">
        <v>80</v>
      </c>
      <c r="H10" s="23"/>
      <c r="I10" s="21"/>
    </row>
    <row r="11" spans="1:9" x14ac:dyDescent="0.25">
      <c r="A11" s="3"/>
      <c r="B11" s="3"/>
      <c r="C11" s="103" t="s">
        <v>83</v>
      </c>
      <c r="D11" s="3"/>
      <c r="E11" s="3"/>
      <c r="F11" s="3"/>
      <c r="G11" s="137" t="s">
        <v>81</v>
      </c>
      <c r="H11" s="23"/>
      <c r="I11" s="21"/>
    </row>
    <row r="12" spans="1:9" x14ac:dyDescent="0.25">
      <c r="A12" s="3"/>
      <c r="B12" s="3"/>
      <c r="C12" s="103" t="s">
        <v>84</v>
      </c>
      <c r="D12" s="3"/>
      <c r="E12" s="3"/>
      <c r="F12" s="3"/>
      <c r="G12" s="137" t="s">
        <v>82</v>
      </c>
      <c r="H12" s="23"/>
      <c r="I12" s="21"/>
    </row>
    <row r="13" spans="1:9" x14ac:dyDescent="0.25">
      <c r="A13" s="3"/>
      <c r="B13" s="3"/>
      <c r="C13" s="103" t="s">
        <v>90</v>
      </c>
      <c r="D13" s="3"/>
      <c r="E13" s="3"/>
      <c r="F13" s="3"/>
      <c r="G13" s="137" t="s">
        <v>3</v>
      </c>
      <c r="H13" s="23"/>
      <c r="I13" s="21"/>
    </row>
    <row r="14" spans="1:9" x14ac:dyDescent="0.25">
      <c r="A14" s="3"/>
      <c r="B14" s="3"/>
      <c r="C14" s="103" t="s">
        <v>85</v>
      </c>
      <c r="D14" s="3"/>
      <c r="E14" s="3"/>
      <c r="F14" s="3"/>
      <c r="G14" s="137" t="s">
        <v>38</v>
      </c>
      <c r="H14" s="23"/>
      <c r="I14" s="21"/>
    </row>
    <row r="15" spans="1:9" x14ac:dyDescent="0.25">
      <c r="A15" s="3"/>
      <c r="B15" s="3"/>
      <c r="C15" s="103" t="s">
        <v>75</v>
      </c>
      <c r="D15" s="3"/>
      <c r="E15" s="3"/>
      <c r="F15" s="3"/>
      <c r="G15" s="137" t="s">
        <v>36</v>
      </c>
      <c r="H15" s="3"/>
    </row>
    <row r="16" spans="1:9" x14ac:dyDescent="0.25">
      <c r="A16" s="3"/>
      <c r="B16" s="3"/>
      <c r="C16" s="103"/>
      <c r="D16" s="3"/>
      <c r="E16" s="3"/>
      <c r="F16" s="3"/>
      <c r="G16" s="137" t="s">
        <v>37</v>
      </c>
      <c r="H16" s="3"/>
    </row>
    <row r="17" spans="1:8" x14ac:dyDescent="0.25">
      <c r="A17" s="3"/>
      <c r="B17" s="3"/>
      <c r="C17" s="103"/>
      <c r="D17" s="3"/>
      <c r="E17" s="3"/>
      <c r="F17" s="3"/>
      <c r="G17" s="137" t="s">
        <v>1</v>
      </c>
      <c r="H17" s="3"/>
    </row>
    <row r="18" spans="1:8" x14ac:dyDescent="0.25">
      <c r="A18" s="3"/>
      <c r="B18" s="3"/>
      <c r="C18" s="3"/>
      <c r="D18" s="3"/>
      <c r="E18" s="3"/>
      <c r="F18" s="3"/>
      <c r="G18" s="137" t="s">
        <v>2</v>
      </c>
      <c r="H18" s="3"/>
    </row>
    <row r="19" spans="1:8" x14ac:dyDescent="0.25">
      <c r="A19" s="3"/>
      <c r="B19" s="3"/>
      <c r="C19" s="3"/>
      <c r="D19" s="3"/>
      <c r="E19" s="3"/>
      <c r="F19" s="3"/>
      <c r="G19" s="137" t="s">
        <v>12</v>
      </c>
      <c r="H19" s="3"/>
    </row>
    <row r="20" spans="1:8" x14ac:dyDescent="0.25">
      <c r="A20" s="3"/>
      <c r="B20" s="3"/>
      <c r="C20" s="3"/>
      <c r="D20" s="3"/>
      <c r="E20" s="3"/>
      <c r="F20" s="3"/>
      <c r="G20" s="137" t="s">
        <v>4</v>
      </c>
      <c r="H20" s="3"/>
    </row>
    <row r="21" spans="1:8" x14ac:dyDescent="0.25">
      <c r="A21" s="3"/>
      <c r="B21" s="3"/>
      <c r="C21" s="3"/>
      <c r="D21" s="3"/>
      <c r="E21" s="3"/>
      <c r="F21" s="3"/>
      <c r="G21" s="3"/>
      <c r="H21" s="3"/>
    </row>
    <row r="22" spans="1:8" x14ac:dyDescent="0.25">
      <c r="A22" s="3"/>
      <c r="B22" s="3"/>
      <c r="C22" s="3"/>
      <c r="D22" s="3"/>
      <c r="E22" s="3"/>
      <c r="F22" s="3"/>
      <c r="G22" s="3"/>
      <c r="H22" s="3"/>
    </row>
    <row r="23" spans="1:8" x14ac:dyDescent="0.25">
      <c r="E23" s="22"/>
      <c r="F23" s="21"/>
    </row>
    <row r="24" spans="1:8" x14ac:dyDescent="0.25">
      <c r="E24" s="22"/>
      <c r="F24" s="21"/>
    </row>
    <row r="25" spans="1:8" x14ac:dyDescent="0.25">
      <c r="E25" s="22"/>
      <c r="F25" s="21"/>
    </row>
    <row r="26" spans="1:8" x14ac:dyDescent="0.25">
      <c r="E26" s="22"/>
      <c r="F26" s="2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28BB6-5561-6F45-A321-099BEE2A29BD}">
  <sheetPr>
    <tabColor rgb="FF66CCFF"/>
  </sheetPr>
  <dimension ref="C6:G18"/>
  <sheetViews>
    <sheetView topLeftCell="A4" workbookViewId="0">
      <selection activeCell="C13" sqref="C13:C15"/>
    </sheetView>
  </sheetViews>
  <sheetFormatPr defaultColWidth="11.5703125" defaultRowHeight="15" x14ac:dyDescent="0.25"/>
  <cols>
    <col min="3" max="3" width="29.42578125" customWidth="1"/>
    <col min="4" max="6" width="18.7109375" customWidth="1"/>
    <col min="7" max="7" width="14.7109375" customWidth="1"/>
  </cols>
  <sheetData>
    <row r="6" spans="3:7" ht="15.75" thickBot="1" x14ac:dyDescent="0.3"/>
    <row r="7" spans="3:7" ht="25.15" customHeight="1" x14ac:dyDescent="0.25">
      <c r="C7" s="34" t="s">
        <v>24</v>
      </c>
      <c r="D7" s="35" t="s">
        <v>41</v>
      </c>
      <c r="E7" s="35" t="s">
        <v>40</v>
      </c>
      <c r="F7" s="35" t="s">
        <v>26</v>
      </c>
      <c r="G7" s="45" t="s">
        <v>25</v>
      </c>
    </row>
    <row r="8" spans="3:7" ht="25.15" customHeight="1" x14ac:dyDescent="0.25">
      <c r="C8" s="104" t="str">
        <f>Stamdata!C7</f>
        <v>Medlemskontingenter 2025</v>
      </c>
      <c r="D8" s="105">
        <f>SUMIFS(Bogføring!$N:$N,Bogføring!$A:$A,Overblik!$C8,Bogføring!$M:$M,Overblik!D$7)</f>
        <v>0</v>
      </c>
      <c r="E8" s="105">
        <f>SUMIFS(Bogføring!$N:$N,Bogføring!$A:$A,Overblik!$C8,Bogføring!$M:$M,Overblik!E$7)</f>
        <v>0</v>
      </c>
      <c r="F8" s="106"/>
      <c r="G8" s="42">
        <f t="shared" ref="G8:G18" si="0">D8+E8+F8</f>
        <v>0</v>
      </c>
    </row>
    <row r="9" spans="3:7" ht="25.15" customHeight="1" x14ac:dyDescent="0.25">
      <c r="C9" s="104" t="str">
        <f>Stamdata!C8</f>
        <v>§18</v>
      </c>
      <c r="D9" s="105">
        <f>SUMIFS(Bogføring!$N:$N,Bogføring!$A:$A,Overblik!$C9,Bogføring!$M:$M,Overblik!D$7)</f>
        <v>0</v>
      </c>
      <c r="E9" s="105">
        <f>SUMIFS(Bogføring!$N:$N,Bogføring!$A:$A,Overblik!$C9,Bogføring!$M:$M,Overblik!E$7)</f>
        <v>0</v>
      </c>
      <c r="F9" s="106"/>
      <c r="G9" s="42">
        <f t="shared" si="0"/>
        <v>0</v>
      </c>
    </row>
    <row r="10" spans="3:7" ht="25.15" customHeight="1" x14ac:dyDescent="0.25">
      <c r="C10" s="104" t="str">
        <f>Stamdata!C9</f>
        <v>Trygfonden</v>
      </c>
      <c r="D10" s="105">
        <f>SUMIFS(Bogføring!$N:$N,Bogføring!$A:$A,Overblik!$C10,Bogføring!$M:$M,Overblik!D$7)</f>
        <v>0</v>
      </c>
      <c r="E10" s="105">
        <f>SUMIFS(Bogføring!$N:$N,Bogføring!$A:$A,Overblik!$C10,Bogføring!$M:$M,Overblik!E$7)</f>
        <v>0</v>
      </c>
      <c r="F10" s="106"/>
      <c r="G10" s="42">
        <f t="shared" si="0"/>
        <v>0</v>
      </c>
    </row>
    <row r="11" spans="3:7" ht="25.15" customHeight="1" x14ac:dyDescent="0.25">
      <c r="C11" s="104" t="str">
        <f>Stamdata!C10</f>
        <v>Isobro</v>
      </c>
      <c r="D11" s="105">
        <f>SUMIFS(Bogføring!$N:$N,Bogføring!$A:$A,Overblik!$C11,Bogføring!$M:$M,Overblik!D$7)</f>
        <v>0</v>
      </c>
      <c r="E11" s="105">
        <f>SUMIFS(Bogføring!$N:$N,Bogføring!$A:$A,Overblik!$C11,Bogføring!$M:$M,Overblik!E$7)</f>
        <v>0</v>
      </c>
      <c r="F11" s="106"/>
      <c r="G11" s="42">
        <f t="shared" si="0"/>
        <v>0</v>
      </c>
    </row>
    <row r="12" spans="3:7" ht="25.15" customHeight="1" x14ac:dyDescent="0.25">
      <c r="C12" s="104" t="str">
        <f>Stamdata!C11</f>
        <v>Puljetitel 5</v>
      </c>
      <c r="D12" s="105">
        <f>SUMIFS(Bogføring!$N:$N,Bogføring!$A:$A,Overblik!$C12,Bogføring!$M:$M,Overblik!D$7)</f>
        <v>0</v>
      </c>
      <c r="E12" s="105">
        <f>SUMIFS(Bogføring!$N:$N,Bogføring!$A:$A,Overblik!$C12,Bogføring!$M:$M,Overblik!E$7)</f>
        <v>0</v>
      </c>
      <c r="F12" s="106"/>
      <c r="G12" s="42">
        <f t="shared" si="0"/>
        <v>0</v>
      </c>
    </row>
    <row r="13" spans="3:7" ht="25.15" customHeight="1" x14ac:dyDescent="0.25">
      <c r="C13" s="104" t="str">
        <f>Stamdata!C12</f>
        <v>Puljetitel 6</v>
      </c>
      <c r="D13" s="105">
        <f>SUMIFS(Bogføring!$N:$N,Bogføring!$A:$A,Overblik!$C13,Bogføring!$M:$M,Overblik!D$7)</f>
        <v>0</v>
      </c>
      <c r="E13" s="105">
        <f>SUMIFS(Bogføring!$N:$N,Bogføring!$A:$A,Overblik!$C13,Bogføring!$M:$M,Overblik!E$7)</f>
        <v>0</v>
      </c>
      <c r="F13" s="106"/>
      <c r="G13" s="42">
        <f t="shared" si="0"/>
        <v>0</v>
      </c>
    </row>
    <row r="14" spans="3:7" ht="25.15" customHeight="1" x14ac:dyDescent="0.25">
      <c r="C14" s="104" t="str">
        <f>Stamdata!C13</f>
        <v>Puljetitel 7</v>
      </c>
      <c r="D14" s="105">
        <f>SUMIFS(Bogføring!$N:$N,Bogføring!$A:$A,Overblik!$C14,Bogføring!$M:$M,Overblik!D$7)</f>
        <v>0</v>
      </c>
      <c r="E14" s="105">
        <f>SUMIFS(Bogføring!$N:$N,Bogføring!$A:$A,Overblik!$C14,Bogføring!$M:$M,Overblik!E$7)</f>
        <v>0</v>
      </c>
      <c r="F14" s="106"/>
      <c r="G14" s="42">
        <f t="shared" si="0"/>
        <v>0</v>
      </c>
    </row>
    <row r="15" spans="3:7" ht="25.15" customHeight="1" x14ac:dyDescent="0.25">
      <c r="C15" s="104" t="str">
        <f>Stamdata!C14</f>
        <v>Puljetitel 8</v>
      </c>
      <c r="D15" s="105">
        <f>SUMIFS(Bogføring!$N:$N,Bogføring!$A:$A,Overblik!$C15,Bogføring!$M:$M,Overblik!D$7)</f>
        <v>0</v>
      </c>
      <c r="E15" s="105">
        <f>SUMIFS(Bogføring!$N:$N,Bogføring!$A:$A,Overblik!$C15,Bogføring!$M:$M,Overblik!E$7)</f>
        <v>0</v>
      </c>
      <c r="F15" s="106"/>
      <c r="G15" s="42">
        <f t="shared" si="0"/>
        <v>0</v>
      </c>
    </row>
    <row r="16" spans="3:7" ht="25.15" customHeight="1" x14ac:dyDescent="0.25">
      <c r="C16" s="104" t="str">
        <f>Stamdata!C13</f>
        <v>Puljetitel 7</v>
      </c>
      <c r="D16" s="105">
        <f>SUMIFS(Bogføring!$N:$N,Bogføring!$A:$A,Overblik!$C16,Bogføring!$M:$M,Overblik!D$7)</f>
        <v>0</v>
      </c>
      <c r="E16" s="105">
        <f>SUMIFS(Bogføring!$N:$N,Bogføring!$A:$A,Overblik!$C16,Bogføring!$M:$M,Overblik!E$7)</f>
        <v>0</v>
      </c>
      <c r="F16" s="106"/>
      <c r="G16" s="42">
        <f t="shared" si="0"/>
        <v>0</v>
      </c>
    </row>
    <row r="17" spans="3:7" ht="25.15" customHeight="1" x14ac:dyDescent="0.25">
      <c r="C17" s="104" t="str">
        <f>Stamdata!C14</f>
        <v>Puljetitel 8</v>
      </c>
      <c r="D17" s="105">
        <f>SUMIFS(Bogføring!$N:$N,Bogføring!$A:$A,Overblik!$C17,Bogføring!$M:$M,Overblik!D$7)</f>
        <v>0</v>
      </c>
      <c r="E17" s="105">
        <f>SUMIFS(Bogføring!$N:$N,Bogføring!$A:$A,Overblik!$C17,Bogføring!$M:$M,Overblik!E$7)</f>
        <v>0</v>
      </c>
      <c r="F17" s="106"/>
      <c r="G17" s="43">
        <f t="shared" si="0"/>
        <v>0</v>
      </c>
    </row>
    <row r="18" spans="3:7" ht="25.15" customHeight="1" thickBot="1" x14ac:dyDescent="0.3">
      <c r="C18" s="107" t="str">
        <f>Stamdata!C15</f>
        <v>Skyldige beløb for 2024</v>
      </c>
      <c r="D18" s="108">
        <f>SUMIFS(Bogføring!$N:$N,Bogføring!$A:$A,Overblik!$C18,Bogføring!$M:$M,Overblik!D$7)</f>
        <v>0</v>
      </c>
      <c r="E18" s="108">
        <f>SUMIFS(Bogføring!$N:$N,Bogføring!$A:$A,Overblik!$C18,Bogføring!$M:$M,Overblik!E$7)</f>
        <v>0</v>
      </c>
      <c r="F18" s="108"/>
      <c r="G18" s="44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CCFF"/>
  </sheetPr>
  <dimension ref="A1:W364"/>
  <sheetViews>
    <sheetView topLeftCell="B142" zoomScaleNormal="100" workbookViewId="0">
      <selection activeCell="F38" sqref="F38"/>
    </sheetView>
  </sheetViews>
  <sheetFormatPr defaultColWidth="8.7109375" defaultRowHeight="15" outlineLevelRow="2" x14ac:dyDescent="0.25"/>
  <cols>
    <col min="1" max="1" width="0" style="95" hidden="1" customWidth="1"/>
    <col min="2" max="2" width="33.28515625" style="2" customWidth="1"/>
    <col min="3" max="3" width="7.28515625" style="2" customWidth="1"/>
    <col min="4" max="4" width="10.140625" style="2" customWidth="1"/>
    <col min="5" max="5" width="12.85546875" style="2" customWidth="1"/>
    <col min="6" max="6" width="15.7109375" style="63" customWidth="1"/>
    <col min="7" max="7" width="11.28515625" style="2" customWidth="1"/>
    <col min="8" max="8" width="12.85546875" style="2" customWidth="1"/>
    <col min="9" max="9" width="8.85546875" style="2" customWidth="1"/>
    <col min="10" max="10" width="8.7109375" style="2" customWidth="1"/>
    <col min="11" max="11" width="7" style="2" customWidth="1"/>
    <col min="12" max="12" width="1.85546875" style="2" customWidth="1"/>
    <col min="13" max="13" width="16.7109375" style="2" customWidth="1"/>
    <col min="14" max="14" width="14.28515625" style="2" customWidth="1"/>
    <col min="15" max="15" width="16.140625" style="2" customWidth="1"/>
    <col min="16" max="17" width="11.42578125" style="2" customWidth="1"/>
    <col min="18" max="19" width="10.42578125" style="2" customWidth="1"/>
    <col min="20" max="20" width="17.28515625" style="2" customWidth="1"/>
    <col min="21" max="16384" width="8.7109375" style="3"/>
  </cols>
  <sheetData>
    <row r="1" spans="2:20" x14ac:dyDescent="0.25">
      <c r="B1" s="1" t="s">
        <v>16</v>
      </c>
    </row>
    <row r="2" spans="2:20" ht="21.75" thickBot="1" x14ac:dyDescent="0.3">
      <c r="B2" s="139" t="str">
        <f>_xlfn.TEXTJOIN(" ",TRUE,Stamdata!C4,"regnskab for",Stamdata!C5)</f>
        <v>2025 regnskab for XXX</v>
      </c>
      <c r="C2" s="139"/>
      <c r="D2" s="139"/>
      <c r="E2" s="139"/>
      <c r="F2" s="19"/>
      <c r="G2" s="27"/>
      <c r="S2" s="49"/>
    </row>
    <row r="3" spans="2:20" ht="29.65" customHeight="1" x14ac:dyDescent="0.25">
      <c r="B3" s="60" t="s">
        <v>19</v>
      </c>
      <c r="C3" s="61"/>
      <c r="D3" s="61"/>
      <c r="E3" s="61"/>
      <c r="F3" s="75"/>
      <c r="G3" s="61"/>
      <c r="H3" s="61"/>
      <c r="I3" s="61"/>
      <c r="J3" s="61"/>
      <c r="K3" s="83"/>
      <c r="L3" s="83"/>
      <c r="M3" s="61"/>
      <c r="N3" s="61"/>
      <c r="O3" s="84"/>
      <c r="S3" s="50"/>
    </row>
    <row r="4" spans="2:20" ht="20.45" customHeight="1" x14ac:dyDescent="0.25">
      <c r="B4" s="67"/>
      <c r="C4" s="68"/>
      <c r="D4" s="68"/>
      <c r="E4" s="68"/>
      <c r="F4" s="19"/>
      <c r="G4" s="68"/>
      <c r="H4" s="68"/>
      <c r="I4" s="68"/>
      <c r="J4" s="59"/>
      <c r="S4" s="50"/>
      <c r="T4" s="31"/>
    </row>
    <row r="5" spans="2:20" ht="20.45" customHeight="1" x14ac:dyDescent="0.25">
      <c r="B5" s="71" t="s">
        <v>89</v>
      </c>
      <c r="C5" s="68"/>
      <c r="D5" s="68"/>
      <c r="E5" s="68"/>
      <c r="F5" s="19"/>
      <c r="G5" s="68"/>
      <c r="H5" s="68"/>
      <c r="I5" s="68"/>
      <c r="J5" s="59"/>
      <c r="M5" s="59" t="s">
        <v>87</v>
      </c>
      <c r="N5" s="93">
        <v>0</v>
      </c>
      <c r="O5" s="69" t="s">
        <v>42</v>
      </c>
      <c r="R5" s="92"/>
      <c r="S5" s="91"/>
      <c r="T5" s="31"/>
    </row>
    <row r="6" spans="2:20" ht="20.45" customHeight="1" x14ac:dyDescent="0.25">
      <c r="B6" s="71" t="s">
        <v>86</v>
      </c>
      <c r="C6" s="68"/>
      <c r="D6" s="94"/>
      <c r="E6" s="68"/>
      <c r="F6" s="19"/>
      <c r="G6" s="68"/>
      <c r="H6" s="68"/>
      <c r="I6" s="68"/>
      <c r="J6" s="59"/>
      <c r="M6" s="59" t="s">
        <v>43</v>
      </c>
      <c r="N6" s="93">
        <f>SUMIFS(J:J,I:I,"x")</f>
        <v>0</v>
      </c>
      <c r="O6" s="69" t="s">
        <v>69</v>
      </c>
      <c r="S6" s="50"/>
      <c r="T6" s="31"/>
    </row>
    <row r="7" spans="2:20" ht="20.45" customHeight="1" x14ac:dyDescent="0.25">
      <c r="B7" s="71" t="s">
        <v>18</v>
      </c>
      <c r="D7" s="109">
        <f>D5-D12-D13-D14</f>
        <v>0</v>
      </c>
      <c r="E7" s="74"/>
      <c r="F7" s="76" t="s">
        <v>20</v>
      </c>
      <c r="G7" s="10">
        <f>D33-D27</f>
        <v>0</v>
      </c>
      <c r="H7" s="10"/>
      <c r="I7" s="10"/>
      <c r="J7" s="70"/>
      <c r="M7" s="70" t="s">
        <v>45</v>
      </c>
      <c r="N7" s="98">
        <f>D7+G7+D15</f>
        <v>0</v>
      </c>
      <c r="O7" s="85"/>
      <c r="S7" s="6"/>
      <c r="T7" s="6"/>
    </row>
    <row r="8" spans="2:20" ht="20.45" customHeight="1" thickBot="1" x14ac:dyDescent="0.3">
      <c r="B8" s="4"/>
      <c r="C8" s="5"/>
      <c r="D8" s="5"/>
      <c r="E8" s="5"/>
      <c r="F8" s="5"/>
      <c r="G8" s="87">
        <f>(SUM(N:N)-N5-N6-N7-N8)/2-G7</f>
        <v>0</v>
      </c>
      <c r="H8" s="87"/>
      <c r="I8" s="87"/>
      <c r="J8" s="72"/>
      <c r="K8" s="72"/>
      <c r="L8" s="72"/>
      <c r="M8" s="72"/>
      <c r="N8" s="73" cm="1">
        <f t="array" ref="N8">(N5:N5+N6)-N7</f>
        <v>0</v>
      </c>
      <c r="O8" s="86" t="s">
        <v>47</v>
      </c>
      <c r="S8" s="6"/>
      <c r="T8" s="6"/>
    </row>
    <row r="9" spans="2:20" x14ac:dyDescent="0.25">
      <c r="B9" s="6"/>
      <c r="C9" s="7"/>
      <c r="D9" s="7"/>
      <c r="E9" s="33"/>
      <c r="G9" s="6"/>
      <c r="H9" s="6"/>
      <c r="I9" s="6"/>
      <c r="J9" s="6"/>
      <c r="K9" s="6"/>
      <c r="L9" s="7"/>
      <c r="M9" s="7"/>
      <c r="N9" s="32"/>
      <c r="O9" s="6"/>
      <c r="R9" s="32"/>
      <c r="S9" s="6"/>
      <c r="T9" s="6"/>
    </row>
    <row r="10" spans="2:20" x14ac:dyDescent="0.25">
      <c r="B10" s="6"/>
      <c r="C10" s="7"/>
      <c r="D10" s="7"/>
      <c r="E10" s="33"/>
      <c r="F10" s="77"/>
      <c r="G10" s="6"/>
      <c r="H10" s="6"/>
      <c r="I10" s="6"/>
      <c r="J10" s="6"/>
      <c r="K10" s="6"/>
      <c r="L10" s="7"/>
      <c r="M10" s="7"/>
      <c r="N10" s="32"/>
      <c r="O10" s="6"/>
      <c r="P10" s="7"/>
      <c r="Q10" s="6"/>
      <c r="R10" s="32"/>
      <c r="S10" s="6"/>
      <c r="T10" s="6"/>
    </row>
    <row r="11" spans="2:20" ht="13.9" customHeight="1" x14ac:dyDescent="0.25">
      <c r="B11" s="88" t="s">
        <v>49</v>
      </c>
      <c r="C11" s="89" t="s">
        <v>46</v>
      </c>
      <c r="D11" s="36"/>
      <c r="E11" s="33"/>
      <c r="F11" s="77"/>
    </row>
    <row r="12" spans="2:20" ht="13.9" customHeight="1" x14ac:dyDescent="0.25">
      <c r="B12" s="110" t="s">
        <v>44</v>
      </c>
      <c r="C12" s="111"/>
      <c r="D12" s="111"/>
      <c r="E12" s="33"/>
      <c r="F12" s="77"/>
    </row>
    <row r="13" spans="2:20" ht="13.9" customHeight="1" x14ac:dyDescent="0.25">
      <c r="B13" s="110" t="s">
        <v>70</v>
      </c>
      <c r="C13" s="111"/>
      <c r="D13" s="111"/>
      <c r="E13" s="33"/>
      <c r="F13" s="77"/>
      <c r="M13" s="90"/>
      <c r="N13" s="90"/>
    </row>
    <row r="14" spans="2:20" ht="13.9" customHeight="1" x14ac:dyDescent="0.25">
      <c r="B14" s="110" t="s">
        <v>88</v>
      </c>
      <c r="C14" s="111"/>
      <c r="D14" s="111"/>
      <c r="E14" s="33"/>
      <c r="F14" s="77"/>
    </row>
    <row r="15" spans="2:20" ht="13.9" customHeight="1" thickBot="1" x14ac:dyDescent="0.3">
      <c r="B15" s="112" t="s">
        <v>48</v>
      </c>
      <c r="C15" s="113"/>
      <c r="D15" s="113">
        <f>SUM(D12:D14)</f>
        <v>0</v>
      </c>
      <c r="E15" s="33"/>
      <c r="F15" s="77"/>
    </row>
    <row r="17" spans="2:4" x14ac:dyDescent="0.25">
      <c r="B17" s="64" t="s">
        <v>6</v>
      </c>
      <c r="C17" s="36"/>
      <c r="D17" s="36"/>
    </row>
    <row r="18" spans="2:4" x14ac:dyDescent="0.25">
      <c r="B18" s="110" t="str">
        <f>Stamdata!G6</f>
        <v>Information og oplysning</v>
      </c>
      <c r="C18" s="111"/>
      <c r="D18" s="111">
        <f>-SUMIFS($N:$N,$M:$M,B18)</f>
        <v>0</v>
      </c>
    </row>
    <row r="19" spans="2:4" x14ac:dyDescent="0.25">
      <c r="B19" s="110" t="str">
        <f>Stamdata!G7</f>
        <v>Netværk-/samtale-grupper</v>
      </c>
      <c r="C19" s="111"/>
      <c r="D19" s="111">
        <f t="shared" ref="D19:D26" si="0">-SUMIFS($N:$N,$M:$M,B19)</f>
        <v>0</v>
      </c>
    </row>
    <row r="20" spans="2:4" x14ac:dyDescent="0.25">
      <c r="B20" s="110" t="str">
        <f>Stamdata!G8</f>
        <v>Pårørende-cafe</v>
      </c>
      <c r="C20" s="111"/>
      <c r="D20" s="111">
        <f t="shared" si="0"/>
        <v>0</v>
      </c>
    </row>
    <row r="21" spans="2:4" x14ac:dyDescent="0.25">
      <c r="B21" s="110" t="str">
        <f>Stamdata!G9</f>
        <v>Støtte/hjælpe aktiviteter</v>
      </c>
      <c r="C21" s="111"/>
      <c r="D21" s="111">
        <f t="shared" si="0"/>
        <v>0</v>
      </c>
    </row>
    <row r="22" spans="2:4" x14ac:dyDescent="0.25">
      <c r="B22" s="110" t="str">
        <f>Stamdata!G10</f>
        <v>Andre aktiviteter</v>
      </c>
      <c r="C22" s="111"/>
      <c r="D22" s="111">
        <f t="shared" si="0"/>
        <v>0</v>
      </c>
    </row>
    <row r="23" spans="2:4" x14ac:dyDescent="0.25">
      <c r="B23" s="110" t="str">
        <f>Stamdata!G11</f>
        <v>Kurser for frivillige</v>
      </c>
      <c r="C23" s="111"/>
      <c r="D23" s="111">
        <f t="shared" si="0"/>
        <v>0</v>
      </c>
    </row>
    <row r="24" spans="2:4" x14ac:dyDescent="0.25">
      <c r="B24" s="110" t="str">
        <f>Stamdata!G12</f>
        <v>Interne foreningsaktiviteter</v>
      </c>
      <c r="C24" s="111"/>
      <c r="D24" s="111">
        <f t="shared" si="0"/>
        <v>0</v>
      </c>
    </row>
    <row r="25" spans="2:4" x14ac:dyDescent="0.25">
      <c r="B25" s="110" t="str">
        <f>Stamdata!G13</f>
        <v>Diverse</v>
      </c>
      <c r="C25" s="111"/>
      <c r="D25" s="111">
        <f t="shared" si="0"/>
        <v>0</v>
      </c>
    </row>
    <row r="26" spans="2:4" x14ac:dyDescent="0.25">
      <c r="B26" s="110" t="str">
        <f>Stamdata!G14</f>
        <v>Overføres/tilbagebetales</v>
      </c>
      <c r="C26" s="111"/>
      <c r="D26" s="111">
        <f t="shared" si="0"/>
        <v>0</v>
      </c>
    </row>
    <row r="27" spans="2:4" ht="15.75" thickBot="1" x14ac:dyDescent="0.3">
      <c r="B27" s="112" t="s">
        <v>40</v>
      </c>
      <c r="C27" s="113"/>
      <c r="D27" s="113">
        <f>SUM(D18:D25)</f>
        <v>0</v>
      </c>
    </row>
    <row r="28" spans="2:4" x14ac:dyDescent="0.25">
      <c r="B28" s="64"/>
      <c r="C28" s="65"/>
      <c r="D28" s="65"/>
    </row>
    <row r="29" spans="2:4" x14ac:dyDescent="0.25">
      <c r="B29" s="66" t="s">
        <v>5</v>
      </c>
      <c r="C29" s="65"/>
      <c r="D29" s="65"/>
    </row>
    <row r="30" spans="2:4" x14ac:dyDescent="0.25">
      <c r="B30" s="110" t="str">
        <f>Stamdata!G17</f>
        <v>Kontingent</v>
      </c>
      <c r="C30" s="111"/>
      <c r="D30" s="111">
        <f>SUMIFS($N:$N,$M:$M,B30)</f>
        <v>0</v>
      </c>
    </row>
    <row r="31" spans="2:4" x14ac:dyDescent="0.25">
      <c r="B31" s="110" t="str">
        <f>Stamdata!G18</f>
        <v>Tilskud</v>
      </c>
      <c r="C31" s="111"/>
      <c r="D31" s="111">
        <f>SUMIFS($N:$N,$M:$M,B31)</f>
        <v>0</v>
      </c>
    </row>
    <row r="32" spans="2:4" x14ac:dyDescent="0.25">
      <c r="B32" s="110" t="str">
        <f>Stamdata!G19</f>
        <v>Andet</v>
      </c>
      <c r="C32" s="111"/>
      <c r="D32" s="111">
        <f>SUMIFS($N:$N,$M:$M,B32)</f>
        <v>0</v>
      </c>
    </row>
    <row r="33" spans="1:20" ht="15.75" thickBot="1" x14ac:dyDescent="0.3">
      <c r="B33" s="112" t="s">
        <v>41</v>
      </c>
      <c r="C33" s="113"/>
      <c r="D33" s="113">
        <f>SUM(D30:D32)</f>
        <v>0</v>
      </c>
    </row>
    <row r="34" spans="1:20" x14ac:dyDescent="0.25">
      <c r="B34" s="63"/>
    </row>
    <row r="35" spans="1:20" ht="15.75" x14ac:dyDescent="0.25">
      <c r="G35" s="6"/>
      <c r="H35" s="6"/>
      <c r="I35" s="6"/>
      <c r="J35" s="6"/>
      <c r="K35" s="6"/>
      <c r="L35" s="7"/>
      <c r="M35" s="24"/>
      <c r="N35" s="32"/>
      <c r="O35" s="6"/>
      <c r="P35" s="7"/>
      <c r="Q35" s="6"/>
      <c r="R35" s="6"/>
      <c r="S35" s="6"/>
      <c r="T35" s="6"/>
    </row>
    <row r="36" spans="1:20" ht="15.75" x14ac:dyDescent="0.25">
      <c r="B36" s="8" t="s">
        <v>17</v>
      </c>
      <c r="C36" s="8"/>
      <c r="D36" s="8"/>
      <c r="E36" s="8"/>
      <c r="F36" s="8" t="str">
        <f>Stamdata!C7</f>
        <v>Medlemskontingenter 2025</v>
      </c>
      <c r="L36" s="7"/>
      <c r="M36" s="100"/>
      <c r="N36" s="99" t="str">
        <f>F36</f>
        <v>Medlemskontingenter 2025</v>
      </c>
    </row>
    <row r="37" spans="1:20" x14ac:dyDescent="0.25">
      <c r="B37" s="11"/>
      <c r="C37" s="11"/>
      <c r="D37" s="11"/>
      <c r="E37" s="11"/>
      <c r="F37" s="97"/>
      <c r="G37" s="97"/>
      <c r="H37" s="97"/>
      <c r="I37" s="97"/>
      <c r="J37" s="97"/>
      <c r="K37" s="7"/>
      <c r="M37" s="12"/>
      <c r="N37" s="12"/>
      <c r="O37" s="10"/>
      <c r="P37" s="10"/>
      <c r="Q37" s="10"/>
      <c r="R37" s="10"/>
      <c r="S37" s="10"/>
      <c r="T37" s="3"/>
    </row>
    <row r="38" spans="1:20" ht="38.65" customHeight="1" x14ac:dyDescent="0.25">
      <c r="B38" s="9" t="s">
        <v>0</v>
      </c>
      <c r="C38" s="58" t="s">
        <v>13</v>
      </c>
      <c r="D38" s="9" t="s">
        <v>11</v>
      </c>
      <c r="E38" s="9"/>
      <c r="F38" s="62" t="s">
        <v>29</v>
      </c>
      <c r="G38" s="15" t="s">
        <v>27</v>
      </c>
      <c r="H38" s="15" t="s">
        <v>28</v>
      </c>
      <c r="I38" s="15" t="s">
        <v>52</v>
      </c>
      <c r="J38" s="15"/>
      <c r="K38" s="36"/>
      <c r="M38" s="15" t="s">
        <v>6</v>
      </c>
      <c r="N38" s="15"/>
      <c r="O38" s="10"/>
      <c r="P38" s="10"/>
      <c r="Q38" s="10"/>
      <c r="R38" s="10"/>
      <c r="S38" s="10"/>
      <c r="T38" s="3"/>
    </row>
    <row r="39" spans="1:20" x14ac:dyDescent="0.25">
      <c r="A39" s="95" t="str">
        <f>Stamdata!$C$7</f>
        <v>Medlemskontingenter 2025</v>
      </c>
      <c r="B39" s="114"/>
      <c r="C39" s="115"/>
      <c r="D39" s="115"/>
      <c r="E39" s="115"/>
      <c r="F39" s="116"/>
      <c r="G39" s="117"/>
      <c r="H39" s="115"/>
      <c r="I39" s="115"/>
      <c r="J39" s="16">
        <f>G39-H39</f>
        <v>0</v>
      </c>
      <c r="K39" s="36"/>
      <c r="M39" s="133" t="str">
        <f>Stamdata!G6</f>
        <v>Information og oplysning</v>
      </c>
      <c r="N39" s="122">
        <f>-SUMIF($F$39:$F$81, Stamdata!G6,$H$39:$H$81)</f>
        <v>0</v>
      </c>
      <c r="O39" s="10"/>
      <c r="P39" s="10"/>
      <c r="Q39" s="10"/>
      <c r="R39" s="10"/>
      <c r="S39" s="10"/>
      <c r="T39" s="3"/>
    </row>
    <row r="40" spans="1:20" x14ac:dyDescent="0.25">
      <c r="A40" s="95" t="str">
        <f>Stamdata!$C$7</f>
        <v>Medlemskontingenter 2025</v>
      </c>
      <c r="B40" s="118"/>
      <c r="C40" s="115"/>
      <c r="D40" s="115"/>
      <c r="E40" s="115"/>
      <c r="F40" s="116"/>
      <c r="G40" s="119"/>
      <c r="H40" s="119"/>
      <c r="I40" s="119"/>
      <c r="J40" s="16">
        <f t="shared" ref="J40:J43" si="1">G40-H40</f>
        <v>0</v>
      </c>
      <c r="K40" s="36"/>
      <c r="M40" s="133" t="str">
        <f>Stamdata!G7</f>
        <v>Netværk-/samtale-grupper</v>
      </c>
      <c r="N40" s="122">
        <f>-SUMIF($F$39:$F$81, Stamdata!G7,$H$39:$H$81)</f>
        <v>0</v>
      </c>
      <c r="O40" s="10"/>
      <c r="P40" s="10"/>
      <c r="Q40" s="10"/>
      <c r="R40" s="10"/>
      <c r="S40" s="10"/>
      <c r="T40" s="3"/>
    </row>
    <row r="41" spans="1:20" x14ac:dyDescent="0.25">
      <c r="A41" s="95" t="str">
        <f>Stamdata!$C$7</f>
        <v>Medlemskontingenter 2025</v>
      </c>
      <c r="B41" s="118"/>
      <c r="C41" s="115"/>
      <c r="D41" s="115"/>
      <c r="E41" s="115"/>
      <c r="F41" s="116"/>
      <c r="G41" s="119"/>
      <c r="H41" s="119"/>
      <c r="I41" s="119"/>
      <c r="J41" s="16">
        <f t="shared" si="1"/>
        <v>0</v>
      </c>
      <c r="K41" s="36"/>
      <c r="M41" s="133" t="str">
        <f>Stamdata!G8</f>
        <v>Pårørende-cafe</v>
      </c>
      <c r="N41" s="122">
        <f>-SUMIF($F$39:$F$81, Stamdata!G8,$H$39:$H$81)</f>
        <v>0</v>
      </c>
      <c r="O41" s="10"/>
      <c r="P41" s="10"/>
      <c r="Q41" s="10"/>
      <c r="R41" s="10"/>
      <c r="S41" s="10"/>
      <c r="T41" s="3"/>
    </row>
    <row r="42" spans="1:20" x14ac:dyDescent="0.25">
      <c r="A42" s="95" t="str">
        <f>Stamdata!$C$7</f>
        <v>Medlemskontingenter 2025</v>
      </c>
      <c r="B42" s="118"/>
      <c r="C42" s="115"/>
      <c r="D42" s="115"/>
      <c r="E42" s="115"/>
      <c r="F42" s="116"/>
      <c r="G42" s="119"/>
      <c r="H42" s="119"/>
      <c r="I42" s="119"/>
      <c r="J42" s="16">
        <f t="shared" si="1"/>
        <v>0</v>
      </c>
      <c r="K42" s="36"/>
      <c r="M42" s="133" t="str">
        <f>Stamdata!G9</f>
        <v>Støtte/hjælpe aktiviteter</v>
      </c>
      <c r="N42" s="122">
        <f>-SUMIF($F$39:$F$81, Stamdata!G9,$H$39:$H$81)</f>
        <v>0</v>
      </c>
      <c r="O42" s="10"/>
      <c r="P42" s="10"/>
      <c r="Q42" s="10"/>
      <c r="R42" s="10"/>
      <c r="S42" s="10"/>
      <c r="T42" s="3"/>
    </row>
    <row r="43" spans="1:20" x14ac:dyDescent="0.25">
      <c r="A43" s="95" t="str">
        <f>Stamdata!$C$7</f>
        <v>Medlemskontingenter 2025</v>
      </c>
      <c r="B43" s="118"/>
      <c r="C43" s="115"/>
      <c r="D43" s="115"/>
      <c r="E43" s="115"/>
      <c r="F43" s="116"/>
      <c r="G43" s="119"/>
      <c r="H43" s="119"/>
      <c r="I43" s="119"/>
      <c r="J43" s="16">
        <f t="shared" si="1"/>
        <v>0</v>
      </c>
      <c r="K43" s="36"/>
      <c r="M43" s="133" t="str">
        <f>Stamdata!G10</f>
        <v>Andre aktiviteter</v>
      </c>
      <c r="N43" s="122">
        <f>-SUMIF($F$39:$F$81, Stamdata!G10,$H$39:$H$81)</f>
        <v>0</v>
      </c>
      <c r="O43" s="10"/>
      <c r="P43" s="10"/>
      <c r="Q43" s="10"/>
      <c r="R43" s="10"/>
      <c r="S43" s="10"/>
      <c r="T43" s="3"/>
    </row>
    <row r="44" spans="1:20" x14ac:dyDescent="0.25">
      <c r="A44" s="95" t="str">
        <f>Stamdata!$C$7</f>
        <v>Medlemskontingenter 2025</v>
      </c>
      <c r="B44" s="118"/>
      <c r="C44" s="115"/>
      <c r="D44" s="115"/>
      <c r="E44" s="115"/>
      <c r="F44" s="116"/>
      <c r="G44" s="119"/>
      <c r="H44" s="119"/>
      <c r="I44" s="119"/>
      <c r="J44" s="16">
        <f>G44-H44</f>
        <v>0</v>
      </c>
      <c r="K44" s="36"/>
      <c r="M44" s="133" t="str">
        <f>Stamdata!G11</f>
        <v>Kurser for frivillige</v>
      </c>
      <c r="N44" s="122">
        <f>-SUMIF($F$39:$F$81, Stamdata!G11,$H$39:$H$81)</f>
        <v>0</v>
      </c>
      <c r="O44" s="10"/>
      <c r="P44" s="10"/>
      <c r="Q44" s="10"/>
      <c r="R44" s="10"/>
      <c r="S44" s="10"/>
      <c r="T44" s="3"/>
    </row>
    <row r="45" spans="1:20" x14ac:dyDescent="0.25">
      <c r="A45" s="95" t="str">
        <f>Stamdata!$C$7</f>
        <v>Medlemskontingenter 2025</v>
      </c>
      <c r="B45" s="118"/>
      <c r="C45" s="115"/>
      <c r="D45" s="115"/>
      <c r="E45" s="115"/>
      <c r="F45" s="116"/>
      <c r="G45" s="119"/>
      <c r="H45" s="119"/>
      <c r="I45" s="119"/>
      <c r="J45" s="16">
        <f t="shared" ref="J45:J54" si="2">G45-H45</f>
        <v>0</v>
      </c>
      <c r="K45" s="36"/>
      <c r="M45" s="133" t="str">
        <f>Stamdata!G12</f>
        <v>Interne foreningsaktiviteter</v>
      </c>
      <c r="N45" s="122">
        <f>-SUMIF($F$39:$F$81, Stamdata!G12,$H$39:$H$81)</f>
        <v>0</v>
      </c>
      <c r="O45" s="10"/>
      <c r="P45" s="10"/>
      <c r="Q45" s="10"/>
      <c r="R45" s="10"/>
      <c r="S45" s="10"/>
      <c r="T45" s="3"/>
    </row>
    <row r="46" spans="1:20" x14ac:dyDescent="0.25">
      <c r="A46" s="95" t="str">
        <f>Stamdata!$C$7</f>
        <v>Medlemskontingenter 2025</v>
      </c>
      <c r="B46" s="118"/>
      <c r="C46" s="115"/>
      <c r="D46" s="115"/>
      <c r="E46" s="115"/>
      <c r="F46" s="116"/>
      <c r="G46" s="119"/>
      <c r="H46" s="119"/>
      <c r="I46" s="119"/>
      <c r="J46" s="16">
        <f t="shared" si="2"/>
        <v>0</v>
      </c>
      <c r="K46" s="36"/>
      <c r="M46" s="133" t="str">
        <f>Stamdata!G13</f>
        <v>Diverse</v>
      </c>
      <c r="N46" s="122">
        <f>-SUMIF($F$39:$F$81, Stamdata!G13,$H$39:$H$81)</f>
        <v>0</v>
      </c>
      <c r="O46" s="10"/>
      <c r="P46" s="10"/>
      <c r="Q46" s="10"/>
      <c r="R46" s="10"/>
      <c r="S46" s="10"/>
      <c r="T46" s="3"/>
    </row>
    <row r="47" spans="1:20" ht="15.75" thickBot="1" x14ac:dyDescent="0.3">
      <c r="A47" s="95" t="str">
        <f>Stamdata!$C$7</f>
        <v>Medlemskontingenter 2025</v>
      </c>
      <c r="B47" s="118"/>
      <c r="C47" s="115"/>
      <c r="D47" s="115"/>
      <c r="E47" s="115"/>
      <c r="F47" s="116"/>
      <c r="G47" s="119"/>
      <c r="H47" s="119"/>
      <c r="I47" s="119"/>
      <c r="J47" s="16">
        <f t="shared" si="2"/>
        <v>0</v>
      </c>
      <c r="K47" s="36"/>
      <c r="M47" s="133" t="str">
        <f>Stamdata!G14</f>
        <v>Overføres/tilbagebetales</v>
      </c>
      <c r="N47" s="122">
        <f>-SUMIF($F$39:$F$81, Stamdata!G14,$H$39:$H$81)</f>
        <v>0</v>
      </c>
      <c r="O47" s="10"/>
      <c r="P47" s="10"/>
      <c r="Q47" s="10"/>
      <c r="R47" s="10"/>
      <c r="S47" s="10"/>
      <c r="T47" s="3"/>
    </row>
    <row r="48" spans="1:20" ht="15.75" thickBot="1" x14ac:dyDescent="0.3">
      <c r="A48" s="95" t="str">
        <f>Stamdata!$C$7</f>
        <v>Medlemskontingenter 2025</v>
      </c>
      <c r="B48" s="118"/>
      <c r="C48" s="115"/>
      <c r="D48" s="115"/>
      <c r="E48" s="115"/>
      <c r="F48" s="116"/>
      <c r="G48" s="119"/>
      <c r="H48" s="119"/>
      <c r="I48" s="119"/>
      <c r="J48" s="16">
        <f t="shared" si="2"/>
        <v>0</v>
      </c>
      <c r="K48" s="36"/>
      <c r="M48" s="134" t="s">
        <v>40</v>
      </c>
      <c r="N48" s="135">
        <f>SUM(N39:N47)</f>
        <v>0</v>
      </c>
      <c r="O48" s="10"/>
      <c r="P48" s="10"/>
      <c r="Q48" s="10"/>
      <c r="R48" s="10"/>
      <c r="S48" s="10"/>
      <c r="T48" s="3"/>
    </row>
    <row r="49" spans="1:20" x14ac:dyDescent="0.25">
      <c r="A49" s="95" t="str">
        <f>Stamdata!$C$7</f>
        <v>Medlemskontingenter 2025</v>
      </c>
      <c r="B49" s="118"/>
      <c r="C49" s="115"/>
      <c r="D49" s="115"/>
      <c r="E49" s="115"/>
      <c r="F49" s="116"/>
      <c r="G49" s="120"/>
      <c r="H49" s="119"/>
      <c r="I49" s="119"/>
      <c r="J49" s="16">
        <f t="shared" si="2"/>
        <v>0</v>
      </c>
      <c r="K49" s="36"/>
      <c r="M49" s="37" t="s">
        <v>5</v>
      </c>
      <c r="N49" s="40"/>
      <c r="O49" s="10"/>
      <c r="P49" s="10"/>
      <c r="Q49" s="10"/>
      <c r="R49" s="10"/>
      <c r="S49" s="10"/>
      <c r="T49" s="3"/>
    </row>
    <row r="50" spans="1:20" x14ac:dyDescent="0.25">
      <c r="A50" s="95" t="str">
        <f>Stamdata!$C$7</f>
        <v>Medlemskontingenter 2025</v>
      </c>
      <c r="B50" s="118"/>
      <c r="C50" s="115"/>
      <c r="D50" s="115"/>
      <c r="E50" s="115"/>
      <c r="F50" s="116"/>
      <c r="G50" s="119"/>
      <c r="H50" s="119"/>
      <c r="I50" s="119"/>
      <c r="J50" s="16">
        <f t="shared" si="2"/>
        <v>0</v>
      </c>
      <c r="K50" s="36"/>
      <c r="M50" s="38"/>
      <c r="N50" s="41"/>
      <c r="O50" s="10"/>
      <c r="P50" s="10"/>
      <c r="Q50" s="10"/>
      <c r="R50" s="10"/>
      <c r="S50" s="10"/>
      <c r="T50" s="3"/>
    </row>
    <row r="51" spans="1:20" x14ac:dyDescent="0.25">
      <c r="A51" s="95" t="str">
        <f>Stamdata!$C$7</f>
        <v>Medlemskontingenter 2025</v>
      </c>
      <c r="B51" s="118"/>
      <c r="C51" s="115"/>
      <c r="D51" s="115"/>
      <c r="E51" s="115"/>
      <c r="F51" s="116"/>
      <c r="G51" s="119"/>
      <c r="H51" s="120"/>
      <c r="I51" s="120"/>
      <c r="J51" s="16">
        <f t="shared" si="2"/>
        <v>0</v>
      </c>
      <c r="K51" s="36"/>
      <c r="M51" s="133" t="str">
        <f>Stamdata!G17</f>
        <v>Kontingent</v>
      </c>
      <c r="N51" s="122">
        <f>SUMIF($F$39:$F$81, Stamdata!G17, $G$39:$G$81)</f>
        <v>0</v>
      </c>
      <c r="O51" s="10"/>
      <c r="P51" s="10"/>
      <c r="Q51" s="10"/>
      <c r="R51" s="10"/>
      <c r="S51" s="10"/>
      <c r="T51" s="3"/>
    </row>
    <row r="52" spans="1:20" x14ac:dyDescent="0.25">
      <c r="A52" s="95" t="str">
        <f>Stamdata!$C$7</f>
        <v>Medlemskontingenter 2025</v>
      </c>
      <c r="B52" s="118"/>
      <c r="C52" s="115"/>
      <c r="D52" s="115"/>
      <c r="E52" s="115"/>
      <c r="F52" s="116"/>
      <c r="G52" s="119"/>
      <c r="H52" s="120"/>
      <c r="I52" s="120"/>
      <c r="J52" s="16">
        <f t="shared" si="2"/>
        <v>0</v>
      </c>
      <c r="K52" s="36"/>
      <c r="M52" s="133" t="str">
        <f>Stamdata!G18</f>
        <v>Tilskud</v>
      </c>
      <c r="N52" s="122">
        <f>SUMIF($F$39:$F$81, Stamdata!G18, $G$39:$G$81)</f>
        <v>0</v>
      </c>
      <c r="O52" s="10"/>
      <c r="P52" s="10"/>
      <c r="Q52" s="10"/>
      <c r="R52" s="10"/>
      <c r="S52" s="10"/>
      <c r="T52" s="3"/>
    </row>
    <row r="53" spans="1:20" ht="15.75" thickBot="1" x14ac:dyDescent="0.3">
      <c r="A53" s="95" t="str">
        <f>Stamdata!$C$7</f>
        <v>Medlemskontingenter 2025</v>
      </c>
      <c r="B53" s="118"/>
      <c r="C53" s="115"/>
      <c r="D53" s="115"/>
      <c r="E53" s="115"/>
      <c r="F53" s="116"/>
      <c r="G53" s="119"/>
      <c r="H53" s="119"/>
      <c r="I53" s="119"/>
      <c r="J53" s="16">
        <f t="shared" si="2"/>
        <v>0</v>
      </c>
      <c r="K53" s="36"/>
      <c r="M53" s="133" t="str">
        <f>Stamdata!G19</f>
        <v>Andet</v>
      </c>
      <c r="N53" s="122">
        <f>SUMIF($F$39:$F$81, Stamdata!G19, $G$39:$G$81)</f>
        <v>0</v>
      </c>
      <c r="O53" s="10"/>
      <c r="P53" s="10"/>
      <c r="Q53" s="10"/>
      <c r="R53" s="10"/>
      <c r="S53" s="10"/>
      <c r="T53" s="3"/>
    </row>
    <row r="54" spans="1:20" ht="15.75" thickBot="1" x14ac:dyDescent="0.3">
      <c r="A54" s="95" t="str">
        <f>Stamdata!$C$7</f>
        <v>Medlemskontingenter 2025</v>
      </c>
      <c r="B54" s="118"/>
      <c r="C54" s="115"/>
      <c r="D54" s="115"/>
      <c r="E54" s="115"/>
      <c r="F54" s="116"/>
      <c r="G54" s="119"/>
      <c r="H54" s="120"/>
      <c r="I54" s="120"/>
      <c r="J54" s="16">
        <f t="shared" si="2"/>
        <v>0</v>
      </c>
      <c r="K54" s="36"/>
      <c r="M54" s="134" t="s">
        <v>41</v>
      </c>
      <c r="N54" s="135">
        <f>SUM(N51:N53)</f>
        <v>0</v>
      </c>
      <c r="O54" s="10"/>
      <c r="P54" s="10"/>
      <c r="Q54" s="10"/>
      <c r="R54" s="10"/>
      <c r="S54" s="10"/>
      <c r="T54" s="3"/>
    </row>
    <row r="55" spans="1:20" x14ac:dyDescent="0.25">
      <c r="A55" s="95" t="str">
        <f>Stamdata!$C$7</f>
        <v>Medlemskontingenter 2025</v>
      </c>
      <c r="B55" s="118"/>
      <c r="C55" s="115"/>
      <c r="D55" s="115"/>
      <c r="E55" s="115"/>
      <c r="F55" s="116"/>
      <c r="G55" s="119"/>
      <c r="H55" s="119"/>
      <c r="I55" s="119"/>
      <c r="J55" s="16">
        <f t="shared" ref="J55:J81" si="3">G55-H55</f>
        <v>0</v>
      </c>
      <c r="K55" s="36"/>
      <c r="O55" s="10"/>
      <c r="P55" s="10"/>
      <c r="Q55" s="10"/>
      <c r="R55" s="10"/>
      <c r="S55" s="10"/>
      <c r="T55" s="3"/>
    </row>
    <row r="56" spans="1:20" x14ac:dyDescent="0.25">
      <c r="A56" s="95" t="str">
        <f>Stamdata!$C$7</f>
        <v>Medlemskontingenter 2025</v>
      </c>
      <c r="B56" s="118"/>
      <c r="C56" s="115"/>
      <c r="D56" s="115"/>
      <c r="E56" s="115"/>
      <c r="F56" s="116"/>
      <c r="G56" s="119"/>
      <c r="H56" s="119"/>
      <c r="I56" s="119"/>
      <c r="J56" s="16">
        <f t="shared" si="3"/>
        <v>0</v>
      </c>
      <c r="K56" s="36"/>
      <c r="M56" s="36"/>
      <c r="N56" s="36"/>
      <c r="O56" s="10"/>
      <c r="P56" s="10"/>
      <c r="Q56" s="10"/>
      <c r="R56" s="10"/>
      <c r="S56" s="10"/>
      <c r="T56" s="3"/>
    </row>
    <row r="57" spans="1:20" x14ac:dyDescent="0.25">
      <c r="A57" s="95" t="str">
        <f>Stamdata!$C$7</f>
        <v>Medlemskontingenter 2025</v>
      </c>
      <c r="B57" s="118"/>
      <c r="C57" s="115"/>
      <c r="D57" s="115"/>
      <c r="E57" s="115"/>
      <c r="F57" s="116"/>
      <c r="G57" s="119"/>
      <c r="H57" s="119"/>
      <c r="I57" s="119"/>
      <c r="J57" s="16">
        <f t="shared" si="3"/>
        <v>0</v>
      </c>
      <c r="K57" s="36"/>
      <c r="M57" s="36"/>
      <c r="N57" s="36"/>
      <c r="O57" s="10"/>
      <c r="P57" s="10"/>
      <c r="Q57" s="10"/>
      <c r="R57" s="10"/>
      <c r="S57" s="10"/>
      <c r="T57" s="3"/>
    </row>
    <row r="58" spans="1:20" x14ac:dyDescent="0.25">
      <c r="A58" s="95" t="str">
        <f>Stamdata!$C$7</f>
        <v>Medlemskontingenter 2025</v>
      </c>
      <c r="B58" s="118"/>
      <c r="C58" s="115"/>
      <c r="D58" s="115"/>
      <c r="E58" s="115"/>
      <c r="F58" s="116"/>
      <c r="G58" s="119"/>
      <c r="H58" s="119"/>
      <c r="I58" s="119"/>
      <c r="J58" s="16">
        <f t="shared" si="3"/>
        <v>0</v>
      </c>
      <c r="K58" s="36"/>
      <c r="M58" s="36"/>
      <c r="N58" s="36"/>
      <c r="O58" s="10"/>
      <c r="P58" s="10"/>
      <c r="Q58" s="10"/>
      <c r="R58" s="10"/>
      <c r="S58" s="10"/>
      <c r="T58" s="3"/>
    </row>
    <row r="59" spans="1:20" x14ac:dyDescent="0.25">
      <c r="A59" s="95" t="str">
        <f>Stamdata!$C$7</f>
        <v>Medlemskontingenter 2025</v>
      </c>
      <c r="B59" s="118"/>
      <c r="C59" s="115"/>
      <c r="D59" s="115"/>
      <c r="E59" s="115"/>
      <c r="F59" s="116"/>
      <c r="G59" s="119"/>
      <c r="H59" s="119"/>
      <c r="I59" s="119"/>
      <c r="J59" s="16">
        <f t="shared" si="3"/>
        <v>0</v>
      </c>
      <c r="K59" s="36"/>
      <c r="M59" s="36"/>
      <c r="N59" s="36"/>
      <c r="O59" s="10"/>
      <c r="P59" s="10"/>
      <c r="Q59" s="10"/>
      <c r="R59" s="10"/>
      <c r="S59" s="10"/>
      <c r="T59" s="3"/>
    </row>
    <row r="60" spans="1:20" x14ac:dyDescent="0.25">
      <c r="A60" s="95" t="str">
        <f>Stamdata!$C$7</f>
        <v>Medlemskontingenter 2025</v>
      </c>
      <c r="B60" s="118"/>
      <c r="C60" s="115"/>
      <c r="D60" s="115"/>
      <c r="E60" s="115"/>
      <c r="F60" s="116"/>
      <c r="G60" s="119"/>
      <c r="H60" s="119"/>
      <c r="I60" s="119"/>
      <c r="J60" s="16">
        <f t="shared" si="3"/>
        <v>0</v>
      </c>
      <c r="K60" s="36"/>
      <c r="M60" s="36"/>
      <c r="N60" s="36"/>
      <c r="O60" s="10"/>
      <c r="P60" s="10"/>
      <c r="Q60" s="10"/>
      <c r="R60" s="10"/>
      <c r="S60" s="10"/>
      <c r="T60" s="3"/>
    </row>
    <row r="61" spans="1:20" x14ac:dyDescent="0.25">
      <c r="A61" s="95" t="str">
        <f>Stamdata!$C$7</f>
        <v>Medlemskontingenter 2025</v>
      </c>
      <c r="B61" s="118"/>
      <c r="C61" s="115"/>
      <c r="D61" s="115"/>
      <c r="E61" s="115"/>
      <c r="F61" s="116"/>
      <c r="G61" s="119"/>
      <c r="H61" s="120"/>
      <c r="I61" s="120"/>
      <c r="J61" s="16">
        <f t="shared" si="3"/>
        <v>0</v>
      </c>
      <c r="K61" s="36"/>
      <c r="M61" s="36"/>
      <c r="N61" s="36"/>
      <c r="O61" s="10"/>
      <c r="P61" s="10"/>
      <c r="Q61" s="10"/>
      <c r="R61" s="10"/>
      <c r="S61" s="10"/>
      <c r="T61" s="3"/>
    </row>
    <row r="62" spans="1:20" x14ac:dyDescent="0.25">
      <c r="A62" s="95" t="str">
        <f>Stamdata!$C$7</f>
        <v>Medlemskontingenter 2025</v>
      </c>
      <c r="B62" s="118"/>
      <c r="C62" s="115"/>
      <c r="D62" s="115"/>
      <c r="E62" s="115"/>
      <c r="F62" s="116"/>
      <c r="G62" s="119"/>
      <c r="H62" s="119"/>
      <c r="I62" s="119"/>
      <c r="J62" s="16">
        <f t="shared" si="3"/>
        <v>0</v>
      </c>
      <c r="K62" s="36"/>
      <c r="M62" s="36"/>
      <c r="N62" s="36"/>
      <c r="O62" s="10"/>
      <c r="P62" s="10"/>
      <c r="Q62" s="10"/>
      <c r="R62" s="10"/>
      <c r="S62" s="10"/>
      <c r="T62" s="3"/>
    </row>
    <row r="63" spans="1:20" x14ac:dyDescent="0.25">
      <c r="A63" s="95" t="str">
        <f>Stamdata!$C$7</f>
        <v>Medlemskontingenter 2025</v>
      </c>
      <c r="B63" s="118"/>
      <c r="C63" s="115"/>
      <c r="D63" s="115"/>
      <c r="E63" s="115"/>
      <c r="F63" s="116"/>
      <c r="G63" s="119"/>
      <c r="H63" s="119"/>
      <c r="I63" s="119"/>
      <c r="J63" s="16">
        <f t="shared" si="3"/>
        <v>0</v>
      </c>
      <c r="K63" s="36"/>
      <c r="M63" s="36"/>
      <c r="N63" s="36"/>
      <c r="O63" s="10"/>
      <c r="P63" s="10"/>
      <c r="Q63" s="10"/>
      <c r="R63" s="10"/>
      <c r="S63" s="10"/>
      <c r="T63" s="3"/>
    </row>
    <row r="64" spans="1:20" x14ac:dyDescent="0.25">
      <c r="A64" s="95" t="str">
        <f>Stamdata!$C$7</f>
        <v>Medlemskontingenter 2025</v>
      </c>
      <c r="B64" s="118"/>
      <c r="C64" s="115"/>
      <c r="D64" s="115"/>
      <c r="E64" s="115"/>
      <c r="F64" s="116"/>
      <c r="G64" s="119"/>
      <c r="H64" s="119"/>
      <c r="I64" s="119"/>
      <c r="J64" s="16">
        <f t="shared" si="3"/>
        <v>0</v>
      </c>
      <c r="K64" s="36"/>
      <c r="M64" s="36"/>
      <c r="N64" s="36"/>
      <c r="O64" s="10"/>
      <c r="P64" s="10"/>
      <c r="Q64" s="10"/>
      <c r="R64" s="10"/>
      <c r="S64" s="10"/>
      <c r="T64" s="3"/>
    </row>
    <row r="65" spans="1:20" x14ac:dyDescent="0.25">
      <c r="A65" s="95" t="str">
        <f>Stamdata!$C$7</f>
        <v>Medlemskontingenter 2025</v>
      </c>
      <c r="B65" s="118"/>
      <c r="C65" s="115"/>
      <c r="D65" s="115"/>
      <c r="E65" s="115"/>
      <c r="F65" s="116"/>
      <c r="G65" s="119"/>
      <c r="H65" s="119"/>
      <c r="I65" s="119"/>
      <c r="J65" s="16">
        <f t="shared" si="3"/>
        <v>0</v>
      </c>
      <c r="K65" s="36"/>
      <c r="M65" s="36"/>
      <c r="N65" s="36"/>
      <c r="O65" s="10"/>
      <c r="P65" s="10"/>
      <c r="Q65" s="10"/>
      <c r="R65" s="10"/>
      <c r="S65" s="10"/>
      <c r="T65" s="3"/>
    </row>
    <row r="66" spans="1:20" x14ac:dyDescent="0.25">
      <c r="A66" s="95" t="str">
        <f>Stamdata!$C$7</f>
        <v>Medlemskontingenter 2025</v>
      </c>
      <c r="B66" s="118"/>
      <c r="C66" s="115"/>
      <c r="D66" s="119"/>
      <c r="E66" s="119"/>
      <c r="F66" s="116"/>
      <c r="G66" s="119"/>
      <c r="H66" s="119"/>
      <c r="I66" s="119"/>
      <c r="J66" s="16">
        <f t="shared" si="3"/>
        <v>0</v>
      </c>
      <c r="K66" s="36"/>
      <c r="M66" s="36"/>
      <c r="N66" s="36"/>
      <c r="O66" s="10"/>
      <c r="P66" s="10"/>
      <c r="Q66" s="10"/>
      <c r="R66" s="10"/>
      <c r="S66" s="10"/>
      <c r="T66" s="3"/>
    </row>
    <row r="67" spans="1:20" x14ac:dyDescent="0.25">
      <c r="A67" s="95" t="str">
        <f>Stamdata!$C$7</f>
        <v>Medlemskontingenter 2025</v>
      </c>
      <c r="B67" s="118"/>
      <c r="C67" s="115"/>
      <c r="D67" s="119"/>
      <c r="E67" s="119"/>
      <c r="F67" s="116"/>
      <c r="G67" s="119"/>
      <c r="H67" s="119"/>
      <c r="I67" s="119"/>
      <c r="J67" s="16">
        <f t="shared" si="3"/>
        <v>0</v>
      </c>
      <c r="K67" s="36"/>
      <c r="M67" s="36"/>
      <c r="N67" s="36"/>
      <c r="O67" s="10"/>
      <c r="P67" s="10"/>
      <c r="Q67" s="10"/>
      <c r="R67" s="10"/>
      <c r="S67" s="10"/>
      <c r="T67" s="3"/>
    </row>
    <row r="68" spans="1:20" x14ac:dyDescent="0.25">
      <c r="A68" s="95" t="str">
        <f>Stamdata!$C$7</f>
        <v>Medlemskontingenter 2025</v>
      </c>
      <c r="B68" s="118"/>
      <c r="C68" s="115"/>
      <c r="D68" s="115"/>
      <c r="E68" s="115"/>
      <c r="F68" s="116"/>
      <c r="G68" s="119"/>
      <c r="H68" s="119"/>
      <c r="I68" s="119"/>
      <c r="J68" s="16">
        <f t="shared" si="3"/>
        <v>0</v>
      </c>
      <c r="K68" s="36"/>
      <c r="M68" s="36"/>
      <c r="N68" s="36"/>
      <c r="O68" s="10"/>
      <c r="P68" s="10"/>
      <c r="Q68" s="10"/>
      <c r="R68" s="10"/>
      <c r="S68" s="10"/>
      <c r="T68" s="3"/>
    </row>
    <row r="69" spans="1:20" x14ac:dyDescent="0.25">
      <c r="A69" s="95" t="str">
        <f>Stamdata!$C$7</f>
        <v>Medlemskontingenter 2025</v>
      </c>
      <c r="B69" s="118"/>
      <c r="C69" s="115"/>
      <c r="D69" s="115"/>
      <c r="E69" s="115"/>
      <c r="F69" s="116"/>
      <c r="G69" s="119"/>
      <c r="H69" s="119"/>
      <c r="I69" s="119"/>
      <c r="J69" s="16">
        <f t="shared" si="3"/>
        <v>0</v>
      </c>
      <c r="K69" s="36"/>
      <c r="M69" s="36"/>
      <c r="N69" s="36"/>
      <c r="O69" s="10"/>
      <c r="P69" s="10"/>
      <c r="Q69" s="10"/>
      <c r="R69" s="10"/>
      <c r="S69" s="10"/>
      <c r="T69" s="3"/>
    </row>
    <row r="70" spans="1:20" x14ac:dyDescent="0.25">
      <c r="A70" s="95" t="str">
        <f>Stamdata!$C$7</f>
        <v>Medlemskontingenter 2025</v>
      </c>
      <c r="B70" s="114"/>
      <c r="C70" s="115"/>
      <c r="D70" s="115"/>
      <c r="E70" s="115"/>
      <c r="F70" s="116"/>
      <c r="G70" s="119"/>
      <c r="H70" s="119"/>
      <c r="I70" s="119"/>
      <c r="J70" s="16">
        <f t="shared" si="3"/>
        <v>0</v>
      </c>
      <c r="K70" s="36"/>
      <c r="N70" s="36"/>
      <c r="O70" s="10"/>
      <c r="P70" s="10"/>
      <c r="Q70" s="10"/>
      <c r="R70" s="10"/>
      <c r="S70" s="10"/>
      <c r="T70" s="3"/>
    </row>
    <row r="71" spans="1:20" x14ac:dyDescent="0.25">
      <c r="A71" s="95" t="str">
        <f>Stamdata!$C$7</f>
        <v>Medlemskontingenter 2025</v>
      </c>
      <c r="B71" s="118"/>
      <c r="C71" s="115"/>
      <c r="D71" s="115"/>
      <c r="E71" s="115"/>
      <c r="F71" s="116"/>
      <c r="G71" s="119"/>
      <c r="H71" s="119"/>
      <c r="I71" s="119"/>
      <c r="J71" s="16">
        <f t="shared" si="3"/>
        <v>0</v>
      </c>
      <c r="K71" s="36"/>
      <c r="M71" s="36"/>
      <c r="N71" s="36"/>
      <c r="O71" s="10"/>
      <c r="P71" s="10"/>
      <c r="Q71" s="10"/>
      <c r="R71" s="10"/>
      <c r="S71" s="10"/>
      <c r="T71" s="3"/>
    </row>
    <row r="72" spans="1:20" x14ac:dyDescent="0.25">
      <c r="A72" s="95" t="str">
        <f>Stamdata!$C$7</f>
        <v>Medlemskontingenter 2025</v>
      </c>
      <c r="B72" s="118"/>
      <c r="C72" s="115"/>
      <c r="D72" s="115"/>
      <c r="E72" s="115"/>
      <c r="F72" s="116"/>
      <c r="G72" s="119"/>
      <c r="H72" s="119"/>
      <c r="I72" s="119"/>
      <c r="J72" s="16">
        <f t="shared" si="3"/>
        <v>0</v>
      </c>
      <c r="K72" s="36"/>
      <c r="M72" s="36"/>
      <c r="N72" s="36"/>
      <c r="O72" s="10"/>
      <c r="P72" s="10"/>
      <c r="Q72" s="10"/>
      <c r="R72" s="10"/>
      <c r="S72" s="10"/>
      <c r="T72" s="3"/>
    </row>
    <row r="73" spans="1:20" x14ac:dyDescent="0.25">
      <c r="A73" s="95" t="str">
        <f>Stamdata!$C$7</f>
        <v>Medlemskontingenter 2025</v>
      </c>
      <c r="B73" s="118"/>
      <c r="C73" s="115"/>
      <c r="D73" s="115"/>
      <c r="E73" s="115"/>
      <c r="F73" s="116"/>
      <c r="G73" s="119"/>
      <c r="H73" s="119"/>
      <c r="I73" s="119"/>
      <c r="J73" s="16">
        <f t="shared" si="3"/>
        <v>0</v>
      </c>
      <c r="K73" s="36"/>
      <c r="M73" s="36"/>
      <c r="N73" s="36"/>
      <c r="O73" s="10"/>
      <c r="P73" s="10"/>
      <c r="Q73" s="10"/>
      <c r="R73" s="10"/>
      <c r="S73" s="10"/>
      <c r="T73" s="3"/>
    </row>
    <row r="74" spans="1:20" x14ac:dyDescent="0.25">
      <c r="A74" s="95" t="str">
        <f>Stamdata!$C$7</f>
        <v>Medlemskontingenter 2025</v>
      </c>
      <c r="B74" s="118"/>
      <c r="C74" s="115"/>
      <c r="D74" s="115"/>
      <c r="E74" s="115"/>
      <c r="F74" s="116"/>
      <c r="G74" s="119"/>
      <c r="H74" s="119"/>
      <c r="I74" s="119"/>
      <c r="J74" s="16">
        <f t="shared" si="3"/>
        <v>0</v>
      </c>
      <c r="K74" s="36"/>
      <c r="M74" s="36"/>
      <c r="N74" s="36"/>
      <c r="O74" s="10"/>
      <c r="P74" s="10"/>
      <c r="Q74" s="10"/>
      <c r="R74" s="10"/>
      <c r="S74" s="10"/>
      <c r="T74" s="3"/>
    </row>
    <row r="75" spans="1:20" x14ac:dyDescent="0.25">
      <c r="A75" s="95" t="str">
        <f>Stamdata!$C$7</f>
        <v>Medlemskontingenter 2025</v>
      </c>
      <c r="B75" s="118"/>
      <c r="C75" s="115"/>
      <c r="D75" s="115"/>
      <c r="E75" s="115"/>
      <c r="F75" s="116"/>
      <c r="G75" s="119"/>
      <c r="H75" s="119"/>
      <c r="I75" s="119"/>
      <c r="J75" s="16">
        <f t="shared" si="3"/>
        <v>0</v>
      </c>
      <c r="K75" s="36"/>
      <c r="M75" s="36"/>
      <c r="N75" s="36"/>
      <c r="O75" s="36"/>
      <c r="P75" s="36"/>
      <c r="Q75" s="36"/>
      <c r="R75" s="36"/>
      <c r="S75" s="36"/>
      <c r="T75" s="3"/>
    </row>
    <row r="76" spans="1:20" x14ac:dyDescent="0.25">
      <c r="A76" s="95" t="str">
        <f>Stamdata!$C$7</f>
        <v>Medlemskontingenter 2025</v>
      </c>
      <c r="B76" s="114"/>
      <c r="C76" s="115"/>
      <c r="D76" s="115"/>
      <c r="E76" s="115"/>
      <c r="F76" s="116"/>
      <c r="G76" s="119"/>
      <c r="H76" s="119"/>
      <c r="I76" s="119"/>
      <c r="J76" s="16">
        <f t="shared" si="3"/>
        <v>0</v>
      </c>
      <c r="K76" s="36"/>
      <c r="M76" s="36"/>
      <c r="N76" s="36"/>
      <c r="O76" s="36"/>
      <c r="P76" s="36"/>
      <c r="Q76" s="36"/>
      <c r="R76" s="36"/>
      <c r="S76" s="36"/>
      <c r="T76" s="3"/>
    </row>
    <row r="77" spans="1:20" x14ac:dyDescent="0.25">
      <c r="A77" s="95" t="str">
        <f>Stamdata!$C$7</f>
        <v>Medlemskontingenter 2025</v>
      </c>
      <c r="B77" s="118"/>
      <c r="C77" s="115"/>
      <c r="D77" s="115"/>
      <c r="E77" s="115"/>
      <c r="F77" s="116"/>
      <c r="G77" s="119"/>
      <c r="H77" s="119"/>
      <c r="I77" s="119"/>
      <c r="J77" s="16">
        <f t="shared" si="3"/>
        <v>0</v>
      </c>
      <c r="K77" s="36"/>
      <c r="M77" s="36"/>
      <c r="N77" s="36"/>
      <c r="O77" s="36"/>
      <c r="P77" s="36"/>
      <c r="Q77" s="36"/>
      <c r="R77" s="36"/>
      <c r="S77" s="36"/>
      <c r="T77" s="3"/>
    </row>
    <row r="78" spans="1:20" x14ac:dyDescent="0.25">
      <c r="A78" s="95" t="str">
        <f>Stamdata!$C$7</f>
        <v>Medlemskontingenter 2025</v>
      </c>
      <c r="B78" s="114"/>
      <c r="C78" s="115"/>
      <c r="D78" s="115"/>
      <c r="E78" s="115"/>
      <c r="F78" s="116"/>
      <c r="G78" s="119"/>
      <c r="H78" s="119"/>
      <c r="I78" s="119"/>
      <c r="J78" s="16">
        <f t="shared" si="3"/>
        <v>0</v>
      </c>
      <c r="K78" s="36"/>
      <c r="M78" s="36"/>
      <c r="N78" s="36"/>
      <c r="O78" s="36"/>
      <c r="P78" s="36"/>
      <c r="Q78" s="36"/>
      <c r="R78" s="36"/>
      <c r="S78" s="36"/>
      <c r="T78" s="3"/>
    </row>
    <row r="79" spans="1:20" x14ac:dyDescent="0.25">
      <c r="A79" s="95" t="str">
        <f>Stamdata!$C$7</f>
        <v>Medlemskontingenter 2025</v>
      </c>
      <c r="B79" s="114"/>
      <c r="C79" s="115"/>
      <c r="D79" s="115"/>
      <c r="E79" s="115"/>
      <c r="F79" s="116"/>
      <c r="G79" s="119"/>
      <c r="H79" s="119"/>
      <c r="I79" s="119"/>
      <c r="J79" s="16">
        <f t="shared" si="3"/>
        <v>0</v>
      </c>
      <c r="K79" s="36"/>
      <c r="M79" s="36"/>
      <c r="N79" s="36"/>
      <c r="O79" s="36"/>
      <c r="P79" s="36"/>
      <c r="Q79" s="36"/>
      <c r="R79" s="36"/>
      <c r="S79" s="36"/>
      <c r="T79" s="3"/>
    </row>
    <row r="80" spans="1:20" x14ac:dyDescent="0.25">
      <c r="A80" s="95" t="str">
        <f>Stamdata!$C$7</f>
        <v>Medlemskontingenter 2025</v>
      </c>
      <c r="B80" s="114"/>
      <c r="C80" s="115"/>
      <c r="D80" s="115"/>
      <c r="E80" s="115"/>
      <c r="F80" s="116"/>
      <c r="G80" s="119"/>
      <c r="H80" s="119"/>
      <c r="I80" s="119"/>
      <c r="J80" s="16">
        <f t="shared" si="3"/>
        <v>0</v>
      </c>
      <c r="K80" s="36"/>
      <c r="M80" s="36"/>
      <c r="N80" s="36"/>
      <c r="O80" s="36"/>
      <c r="P80" s="36"/>
      <c r="Q80" s="36"/>
      <c r="R80" s="36"/>
      <c r="S80" s="36"/>
      <c r="T80" s="3"/>
    </row>
    <row r="81" spans="1:20" x14ac:dyDescent="0.25">
      <c r="A81" s="95" t="str">
        <f>Stamdata!$C$7</f>
        <v>Medlemskontingenter 2025</v>
      </c>
      <c r="B81" s="121"/>
      <c r="C81" s="115"/>
      <c r="D81" s="115"/>
      <c r="E81" s="115"/>
      <c r="F81" s="116"/>
      <c r="G81" s="119"/>
      <c r="H81" s="119"/>
      <c r="I81" s="119"/>
      <c r="J81" s="16">
        <f t="shared" si="3"/>
        <v>0</v>
      </c>
      <c r="K81" s="36"/>
      <c r="M81" s="36"/>
      <c r="N81" s="36"/>
      <c r="O81" s="36"/>
      <c r="P81" s="36"/>
      <c r="Q81" s="36"/>
      <c r="R81" s="36"/>
      <c r="S81" s="36"/>
      <c r="T81" s="3"/>
    </row>
    <row r="82" spans="1:20" ht="15.75" thickBot="1" x14ac:dyDescent="0.3">
      <c r="B82" s="13" t="s">
        <v>4</v>
      </c>
      <c r="C82" s="13"/>
      <c r="D82" s="13"/>
      <c r="E82" s="13"/>
      <c r="F82" s="79"/>
      <c r="G82" s="13">
        <f>SUM(G39:G81)</f>
        <v>0</v>
      </c>
      <c r="H82" s="13">
        <f>-SUM(H39:H81)</f>
        <v>0</v>
      </c>
      <c r="I82" s="96"/>
      <c r="J82" s="16">
        <f>G82+H82</f>
        <v>0</v>
      </c>
      <c r="K82" s="36"/>
      <c r="M82" s="36"/>
      <c r="N82" s="36"/>
      <c r="O82" s="36"/>
      <c r="P82" s="36"/>
      <c r="Q82" s="36"/>
      <c r="R82" s="36"/>
      <c r="S82" s="36"/>
      <c r="T82" s="3"/>
    </row>
    <row r="83" spans="1:20" ht="15.75" thickTop="1" x14ac:dyDescent="0.25">
      <c r="M83" s="36"/>
      <c r="N83" s="36"/>
      <c r="O83" s="36"/>
      <c r="P83" s="36"/>
      <c r="Q83" s="36"/>
      <c r="R83" s="36"/>
      <c r="S83" s="36"/>
      <c r="T83" s="3"/>
    </row>
    <row r="84" spans="1:20" x14ac:dyDescent="0.25">
      <c r="M84" s="36"/>
      <c r="N84" s="36"/>
      <c r="O84" s="36"/>
      <c r="P84" s="36"/>
      <c r="Q84" s="36"/>
      <c r="R84" s="36"/>
      <c r="S84" s="36"/>
      <c r="T84" s="3"/>
    </row>
    <row r="85" spans="1:20" x14ac:dyDescent="0.25">
      <c r="B85" s="30"/>
      <c r="C85" s="10"/>
      <c r="D85" s="10"/>
      <c r="E85" s="10"/>
      <c r="F85" s="80"/>
      <c r="G85" s="10"/>
      <c r="H85" s="10"/>
      <c r="I85" s="10"/>
      <c r="J85" s="10"/>
      <c r="K85" s="10"/>
      <c r="M85" s="10"/>
      <c r="N85" s="10"/>
      <c r="O85" s="10"/>
      <c r="P85" s="10"/>
      <c r="Q85" s="10"/>
      <c r="R85" s="10"/>
      <c r="S85" s="10"/>
      <c r="T85" s="3"/>
    </row>
    <row r="86" spans="1:20" x14ac:dyDescent="0.25">
      <c r="B86" s="14"/>
      <c r="C86" s="10"/>
      <c r="D86" s="10"/>
      <c r="E86" s="10"/>
      <c r="F86" s="80"/>
      <c r="G86" s="10"/>
      <c r="H86" s="10"/>
      <c r="I86" s="10"/>
      <c r="J86" s="10"/>
      <c r="K86" s="10"/>
      <c r="M86" s="10"/>
      <c r="N86" s="10"/>
      <c r="O86" s="10"/>
      <c r="P86" s="10"/>
      <c r="Q86" s="10"/>
      <c r="R86" s="10"/>
      <c r="S86" s="10"/>
      <c r="T86" s="3"/>
    </row>
    <row r="87" spans="1:20" ht="15.75" x14ac:dyDescent="0.25">
      <c r="B87" s="8" t="s">
        <v>17</v>
      </c>
      <c r="C87" s="8"/>
      <c r="D87" s="8"/>
      <c r="E87" s="8"/>
      <c r="F87" s="78" t="str">
        <f>Stamdata!C8</f>
        <v>§18</v>
      </c>
      <c r="K87" s="7"/>
      <c r="M87" s="24"/>
      <c r="N87" s="99" t="str">
        <f>F87</f>
        <v>§18</v>
      </c>
      <c r="O87" s="14"/>
      <c r="P87" s="14"/>
      <c r="Q87" s="14"/>
      <c r="R87" s="14"/>
      <c r="S87" s="14"/>
      <c r="T87" s="3"/>
    </row>
    <row r="88" spans="1:20" outlineLevel="1" x14ac:dyDescent="0.25">
      <c r="B88" s="11"/>
      <c r="C88" s="11"/>
      <c r="D88" s="11"/>
      <c r="E88" s="11"/>
      <c r="F88" s="81"/>
      <c r="G88" s="12"/>
      <c r="H88" s="12"/>
      <c r="I88" s="12"/>
      <c r="J88" s="12"/>
      <c r="K88" s="7"/>
      <c r="M88" s="12"/>
      <c r="N88" s="12"/>
      <c r="O88" s="14"/>
      <c r="P88" s="14"/>
      <c r="Q88" s="14"/>
      <c r="R88" s="14"/>
      <c r="S88" s="14"/>
      <c r="T88" s="3"/>
    </row>
    <row r="89" spans="1:20" ht="43.9" customHeight="1" outlineLevel="1" x14ac:dyDescent="0.25">
      <c r="B89" s="9" t="s">
        <v>0</v>
      </c>
      <c r="C89" s="9" t="s">
        <v>13</v>
      </c>
      <c r="D89" s="9" t="s">
        <v>11</v>
      </c>
      <c r="E89" s="9"/>
      <c r="F89" s="62" t="s">
        <v>29</v>
      </c>
      <c r="G89" s="15" t="s">
        <v>27</v>
      </c>
      <c r="H89" s="15" t="s">
        <v>28</v>
      </c>
      <c r="I89" s="15" t="s">
        <v>52</v>
      </c>
      <c r="J89" s="15"/>
      <c r="K89" s="36"/>
      <c r="M89" s="15" t="s">
        <v>6</v>
      </c>
      <c r="N89" s="15"/>
      <c r="O89" s="14"/>
      <c r="P89" s="14"/>
      <c r="Q89" s="14"/>
      <c r="R89" s="14"/>
      <c r="S89" s="14"/>
      <c r="T89" s="3"/>
    </row>
    <row r="90" spans="1:20" outlineLevel="1" x14ac:dyDescent="0.25">
      <c r="A90" s="95" t="str">
        <f>Stamdata!$C$8</f>
        <v>§18</v>
      </c>
      <c r="B90" s="118"/>
      <c r="C90" s="115"/>
      <c r="D90" s="115"/>
      <c r="E90" s="115"/>
      <c r="F90" s="116"/>
      <c r="G90" s="120"/>
      <c r="H90" s="119"/>
      <c r="I90" s="119"/>
      <c r="J90" s="16">
        <f>G90-H90</f>
        <v>0</v>
      </c>
      <c r="K90" s="36"/>
      <c r="M90" s="133" t="str">
        <f>Stamdata!G6</f>
        <v>Information og oplysning</v>
      </c>
      <c r="N90" s="122">
        <f>-SUMIF($F$90:$F$115, Stamdata!G6, $H$90:$H$115)</f>
        <v>0</v>
      </c>
      <c r="O90" s="14"/>
      <c r="P90" s="14"/>
      <c r="Q90" s="14"/>
      <c r="R90" s="14"/>
      <c r="S90" s="14"/>
      <c r="T90" s="3"/>
    </row>
    <row r="91" spans="1:20" outlineLevel="1" x14ac:dyDescent="0.25">
      <c r="A91" s="95" t="str">
        <f>Stamdata!$C$8</f>
        <v>§18</v>
      </c>
      <c r="B91" s="118"/>
      <c r="C91" s="115"/>
      <c r="D91" s="115"/>
      <c r="E91" s="115"/>
      <c r="F91" s="116"/>
      <c r="G91" s="120"/>
      <c r="H91" s="119"/>
      <c r="I91" s="119"/>
      <c r="J91" s="16">
        <f t="shared" ref="J91:J103" si="4">G91-H91</f>
        <v>0</v>
      </c>
      <c r="K91" s="36"/>
      <c r="M91" s="133" t="str">
        <f>Stamdata!G7</f>
        <v>Netværk-/samtale-grupper</v>
      </c>
      <c r="N91" s="122">
        <f>-SUMIF($F$90:$F$115, Stamdata!G7, $H$90:$H$115)</f>
        <v>0</v>
      </c>
      <c r="O91" s="14"/>
      <c r="P91" s="14"/>
      <c r="Q91" s="14"/>
      <c r="R91" s="14"/>
      <c r="S91" s="14"/>
      <c r="T91" s="3"/>
    </row>
    <row r="92" spans="1:20" outlineLevel="1" x14ac:dyDescent="0.25">
      <c r="A92" s="95" t="str">
        <f>Stamdata!$C$8</f>
        <v>§18</v>
      </c>
      <c r="B92" s="118"/>
      <c r="C92" s="115"/>
      <c r="D92" s="115"/>
      <c r="E92" s="115"/>
      <c r="F92" s="116"/>
      <c r="G92" s="119"/>
      <c r="H92" s="120"/>
      <c r="I92" s="120"/>
      <c r="J92" s="16">
        <f t="shared" si="4"/>
        <v>0</v>
      </c>
      <c r="K92" s="36"/>
      <c r="M92" s="133" t="str">
        <f>Stamdata!G8</f>
        <v>Pårørende-cafe</v>
      </c>
      <c r="N92" s="122">
        <f>-SUMIF($F$90:$F$115, Stamdata!G8, $H$90:$H$115)</f>
        <v>0</v>
      </c>
      <c r="O92" s="14"/>
      <c r="P92" s="14"/>
      <c r="Q92" s="14"/>
      <c r="R92" s="14"/>
      <c r="S92" s="14"/>
      <c r="T92" s="3"/>
    </row>
    <row r="93" spans="1:20" outlineLevel="1" x14ac:dyDescent="0.25">
      <c r="A93" s="95" t="str">
        <f>Stamdata!$C$8</f>
        <v>§18</v>
      </c>
      <c r="B93" s="118"/>
      <c r="C93" s="115"/>
      <c r="D93" s="115"/>
      <c r="E93" s="115"/>
      <c r="F93" s="116"/>
      <c r="G93" s="119"/>
      <c r="H93" s="120"/>
      <c r="I93" s="120"/>
      <c r="J93" s="16">
        <f t="shared" si="4"/>
        <v>0</v>
      </c>
      <c r="K93" s="36"/>
      <c r="M93" s="133" t="str">
        <f>Stamdata!G9</f>
        <v>Støtte/hjælpe aktiviteter</v>
      </c>
      <c r="N93" s="122">
        <f>-SUMIF($F$90:$F$115, Stamdata!G9, $H$90:$H$115)</f>
        <v>0</v>
      </c>
      <c r="O93" s="14"/>
      <c r="P93" s="14"/>
      <c r="Q93" s="14"/>
      <c r="R93" s="14"/>
      <c r="S93" s="14"/>
      <c r="T93" s="3"/>
    </row>
    <row r="94" spans="1:20" outlineLevel="1" x14ac:dyDescent="0.25">
      <c r="A94" s="95" t="str">
        <f>Stamdata!$C$8</f>
        <v>§18</v>
      </c>
      <c r="B94" s="118"/>
      <c r="C94" s="115"/>
      <c r="D94" s="115"/>
      <c r="E94" s="115"/>
      <c r="F94" s="116"/>
      <c r="G94" s="120"/>
      <c r="H94" s="119"/>
      <c r="I94" s="119"/>
      <c r="J94" s="16">
        <f t="shared" si="4"/>
        <v>0</v>
      </c>
      <c r="K94" s="36"/>
      <c r="M94" s="133" t="str">
        <f>Stamdata!G10</f>
        <v>Andre aktiviteter</v>
      </c>
      <c r="N94" s="122">
        <f>-SUMIF($F$90:$F$115, Stamdata!G10, $H$90:$H$115)</f>
        <v>0</v>
      </c>
      <c r="O94" s="14"/>
      <c r="P94" s="14"/>
      <c r="Q94" s="14"/>
      <c r="R94" s="14"/>
      <c r="S94" s="14"/>
      <c r="T94" s="3"/>
    </row>
    <row r="95" spans="1:20" outlineLevel="1" x14ac:dyDescent="0.25">
      <c r="A95" s="95" t="str">
        <f>Stamdata!$C$8</f>
        <v>§18</v>
      </c>
      <c r="B95" s="118"/>
      <c r="C95" s="115"/>
      <c r="D95" s="115"/>
      <c r="E95" s="115"/>
      <c r="F95" s="116"/>
      <c r="G95" s="120"/>
      <c r="H95" s="119"/>
      <c r="I95" s="119"/>
      <c r="J95" s="16">
        <f t="shared" si="4"/>
        <v>0</v>
      </c>
      <c r="K95" s="36"/>
      <c r="M95" s="133" t="str">
        <f>Stamdata!G11</f>
        <v>Kurser for frivillige</v>
      </c>
      <c r="N95" s="122">
        <f>-SUMIF($F$90:$F$115, Stamdata!G11, $H$90:$H$115)</f>
        <v>0</v>
      </c>
      <c r="O95" s="14"/>
      <c r="P95" s="14"/>
      <c r="Q95" s="14"/>
      <c r="R95" s="14"/>
      <c r="S95" s="14"/>
      <c r="T95" s="3"/>
    </row>
    <row r="96" spans="1:20" outlineLevel="1" x14ac:dyDescent="0.25">
      <c r="A96" s="95" t="str">
        <f>Stamdata!$C$8</f>
        <v>§18</v>
      </c>
      <c r="B96" s="118"/>
      <c r="C96" s="115"/>
      <c r="D96" s="115"/>
      <c r="E96" s="115"/>
      <c r="F96" s="116"/>
      <c r="G96" s="119"/>
      <c r="H96" s="120"/>
      <c r="I96" s="120"/>
      <c r="J96" s="16">
        <f t="shared" si="4"/>
        <v>0</v>
      </c>
      <c r="K96" s="36"/>
      <c r="M96" s="133" t="str">
        <f>Stamdata!G12</f>
        <v>Interne foreningsaktiviteter</v>
      </c>
      <c r="N96" s="122">
        <f>-SUMIF($F$90:$F$115, Stamdata!G12, $H$90:$H$115)</f>
        <v>0</v>
      </c>
      <c r="O96" s="14"/>
      <c r="P96" s="14"/>
      <c r="Q96" s="14"/>
      <c r="R96" s="14"/>
      <c r="S96" s="14"/>
      <c r="T96" s="3"/>
    </row>
    <row r="97" spans="1:20" outlineLevel="1" x14ac:dyDescent="0.25">
      <c r="A97" s="95" t="str">
        <f>Stamdata!$C$8</f>
        <v>§18</v>
      </c>
      <c r="B97" s="118"/>
      <c r="C97" s="115"/>
      <c r="D97" s="115"/>
      <c r="E97" s="115"/>
      <c r="F97" s="116"/>
      <c r="G97" s="119"/>
      <c r="H97" s="120"/>
      <c r="I97" s="120"/>
      <c r="J97" s="16">
        <f t="shared" si="4"/>
        <v>0</v>
      </c>
      <c r="K97" s="36"/>
      <c r="M97" s="133" t="str">
        <f>Stamdata!G13</f>
        <v>Diverse</v>
      </c>
      <c r="N97" s="122">
        <f>-SUMIF($F$90:$F$115, Stamdata!G13, $H$90:$H$115)</f>
        <v>0</v>
      </c>
      <c r="O97" s="14"/>
      <c r="P97" s="14"/>
      <c r="Q97" s="14"/>
      <c r="R97" s="14"/>
      <c r="S97" s="14"/>
      <c r="T97" s="3"/>
    </row>
    <row r="98" spans="1:20" ht="15.75" outlineLevel="1" thickBot="1" x14ac:dyDescent="0.3">
      <c r="A98" s="95" t="str">
        <f>Stamdata!$C$8</f>
        <v>§18</v>
      </c>
      <c r="B98" s="118"/>
      <c r="C98" s="115"/>
      <c r="D98" s="115"/>
      <c r="E98" s="115"/>
      <c r="F98" s="116"/>
      <c r="G98" s="120"/>
      <c r="H98" s="119"/>
      <c r="I98" s="119"/>
      <c r="J98" s="16">
        <f t="shared" si="4"/>
        <v>0</v>
      </c>
      <c r="K98" s="36"/>
      <c r="M98" s="133" t="str">
        <f>Stamdata!G14</f>
        <v>Overføres/tilbagebetales</v>
      </c>
      <c r="N98" s="122">
        <f>-SUMIF($F$90:$F$115, Stamdata!G14, $H$90:$H$115)</f>
        <v>0</v>
      </c>
      <c r="O98" s="14"/>
      <c r="P98" s="14"/>
      <c r="Q98" s="14"/>
      <c r="R98" s="14"/>
      <c r="S98" s="14"/>
      <c r="T98" s="3"/>
    </row>
    <row r="99" spans="1:20" ht="15.75" outlineLevel="1" thickBot="1" x14ac:dyDescent="0.3">
      <c r="A99" s="95" t="str">
        <f>Stamdata!$C$8</f>
        <v>§18</v>
      </c>
      <c r="B99" s="118"/>
      <c r="C99" s="115"/>
      <c r="D99" s="115"/>
      <c r="E99" s="115"/>
      <c r="F99" s="116"/>
      <c r="G99" s="119"/>
      <c r="H99" s="120"/>
      <c r="I99" s="120"/>
      <c r="J99" s="16">
        <f t="shared" si="4"/>
        <v>0</v>
      </c>
      <c r="K99" s="36"/>
      <c r="M99" s="134" t="s">
        <v>40</v>
      </c>
      <c r="N99" s="135">
        <f>SUM(N90:N98)</f>
        <v>0</v>
      </c>
      <c r="O99" s="14"/>
      <c r="P99" s="14"/>
      <c r="Q99" s="14"/>
      <c r="R99" s="14"/>
      <c r="S99" s="14"/>
      <c r="T99" s="3"/>
    </row>
    <row r="100" spans="1:20" outlineLevel="1" x14ac:dyDescent="0.25">
      <c r="A100" s="95" t="str">
        <f>Stamdata!$C$8</f>
        <v>§18</v>
      </c>
      <c r="B100" s="118"/>
      <c r="C100" s="115"/>
      <c r="D100" s="115"/>
      <c r="E100" s="115"/>
      <c r="F100" s="116"/>
      <c r="G100" s="120"/>
      <c r="H100" s="120"/>
      <c r="I100" s="120"/>
      <c r="J100" s="16">
        <f t="shared" si="4"/>
        <v>0</v>
      </c>
      <c r="K100" s="36"/>
      <c r="M100" s="37" t="s">
        <v>5</v>
      </c>
      <c r="N100" s="39"/>
      <c r="O100" s="14"/>
      <c r="P100" s="14"/>
      <c r="Q100" s="14"/>
      <c r="R100" s="14"/>
      <c r="S100" s="14"/>
      <c r="T100" s="3"/>
    </row>
    <row r="101" spans="1:20" outlineLevel="1" x14ac:dyDescent="0.25">
      <c r="A101" s="95" t="str">
        <f>Stamdata!$C$8</f>
        <v>§18</v>
      </c>
      <c r="B101" s="118"/>
      <c r="C101" s="115"/>
      <c r="D101" s="115"/>
      <c r="E101" s="115"/>
      <c r="F101" s="116"/>
      <c r="G101" s="120"/>
      <c r="H101" s="120"/>
      <c r="I101" s="120"/>
      <c r="J101" s="16">
        <f t="shared" si="4"/>
        <v>0</v>
      </c>
      <c r="K101" s="36"/>
      <c r="M101" s="38"/>
      <c r="N101" s="38"/>
      <c r="O101" s="14"/>
      <c r="P101" s="14"/>
      <c r="Q101" s="14"/>
      <c r="R101" s="14"/>
      <c r="S101" s="14"/>
      <c r="T101" s="3"/>
    </row>
    <row r="102" spans="1:20" outlineLevel="1" x14ac:dyDescent="0.25">
      <c r="A102" s="95" t="str">
        <f>Stamdata!$C$8</f>
        <v>§18</v>
      </c>
      <c r="B102" s="118"/>
      <c r="C102" s="115"/>
      <c r="D102" s="115"/>
      <c r="E102" s="115"/>
      <c r="F102" s="116"/>
      <c r="G102" s="120"/>
      <c r="H102" s="119"/>
      <c r="I102" s="119"/>
      <c r="J102" s="16">
        <f t="shared" si="4"/>
        <v>0</v>
      </c>
      <c r="K102" s="36"/>
      <c r="M102" s="133" t="str">
        <f>Stamdata!G17</f>
        <v>Kontingent</v>
      </c>
      <c r="N102" s="122">
        <f>SUMIF($F$90:$F$115, Stamdata!G17, $G$90:$G$115)</f>
        <v>0</v>
      </c>
      <c r="O102" s="14"/>
      <c r="P102" s="14"/>
      <c r="Q102" s="14"/>
      <c r="R102" s="14"/>
      <c r="S102" s="14"/>
      <c r="T102" s="3"/>
    </row>
    <row r="103" spans="1:20" outlineLevel="1" x14ac:dyDescent="0.25">
      <c r="A103" s="95" t="str">
        <f>Stamdata!$C$8</f>
        <v>§18</v>
      </c>
      <c r="B103" s="118"/>
      <c r="C103" s="115"/>
      <c r="D103" s="115"/>
      <c r="E103" s="115"/>
      <c r="F103" s="116"/>
      <c r="G103" s="120"/>
      <c r="H103" s="119"/>
      <c r="I103" s="119"/>
      <c r="J103" s="16">
        <f t="shared" si="4"/>
        <v>0</v>
      </c>
      <c r="K103" s="36"/>
      <c r="M103" s="133" t="str">
        <f>Stamdata!G18</f>
        <v>Tilskud</v>
      </c>
      <c r="N103" s="122">
        <f>SUMIF($F$90:$F$115, Stamdata!G18, $G$90:$G$115)</f>
        <v>0</v>
      </c>
      <c r="O103" s="14"/>
      <c r="P103" s="14"/>
      <c r="Q103" s="14"/>
      <c r="R103" s="14"/>
      <c r="S103" s="14"/>
      <c r="T103" s="3"/>
    </row>
    <row r="104" spans="1:20" ht="15.75" outlineLevel="1" thickBot="1" x14ac:dyDescent="0.3">
      <c r="A104" s="95" t="str">
        <f>Stamdata!$C$8</f>
        <v>§18</v>
      </c>
      <c r="B104" s="118"/>
      <c r="C104" s="115"/>
      <c r="D104" s="115"/>
      <c r="E104" s="115"/>
      <c r="F104" s="116"/>
      <c r="G104" s="120"/>
      <c r="H104" s="120"/>
      <c r="I104" s="120"/>
      <c r="J104" s="16">
        <f t="shared" ref="J104:J115" si="5">G104-H104</f>
        <v>0</v>
      </c>
      <c r="K104" s="36"/>
      <c r="M104" s="133" t="str">
        <f>Stamdata!G19</f>
        <v>Andet</v>
      </c>
      <c r="N104" s="122">
        <f>SUMIF($F$90:$F$115, Stamdata!G19, $G$90:$G$115)</f>
        <v>0</v>
      </c>
      <c r="O104" s="14"/>
      <c r="P104" s="14"/>
      <c r="Q104" s="14"/>
      <c r="R104" s="14"/>
      <c r="S104" s="14"/>
      <c r="T104" s="3"/>
    </row>
    <row r="105" spans="1:20" ht="15.75" outlineLevel="1" thickBot="1" x14ac:dyDescent="0.3">
      <c r="A105" s="95" t="str">
        <f>Stamdata!$C$8</f>
        <v>§18</v>
      </c>
      <c r="B105" s="118"/>
      <c r="C105" s="115"/>
      <c r="D105" s="115"/>
      <c r="E105" s="115"/>
      <c r="F105" s="116"/>
      <c r="G105" s="120"/>
      <c r="H105" s="119"/>
      <c r="I105" s="119"/>
      <c r="J105" s="16">
        <f>G105-H105</f>
        <v>0</v>
      </c>
      <c r="K105" s="36"/>
      <c r="M105" s="134" t="s">
        <v>41</v>
      </c>
      <c r="N105" s="135">
        <f>SUM(N102:N104)</f>
        <v>0</v>
      </c>
      <c r="O105" s="14"/>
      <c r="P105" s="14"/>
      <c r="Q105" s="14"/>
      <c r="R105" s="14"/>
      <c r="S105" s="14"/>
      <c r="T105" s="3"/>
    </row>
    <row r="106" spans="1:20" outlineLevel="1" x14ac:dyDescent="0.25">
      <c r="A106" s="95" t="str">
        <f>Stamdata!$C$8</f>
        <v>§18</v>
      </c>
      <c r="B106" s="118"/>
      <c r="C106" s="115"/>
      <c r="D106" s="115"/>
      <c r="E106" s="115"/>
      <c r="F106" s="116"/>
      <c r="G106" s="120"/>
      <c r="H106" s="119"/>
      <c r="I106" s="119"/>
      <c r="J106" s="16">
        <f t="shared" si="5"/>
        <v>0</v>
      </c>
      <c r="K106" s="36"/>
      <c r="O106" s="14"/>
      <c r="P106" s="14"/>
      <c r="Q106" s="14"/>
      <c r="R106" s="14"/>
      <c r="S106" s="14"/>
      <c r="T106" s="3"/>
    </row>
    <row r="107" spans="1:20" outlineLevel="1" x14ac:dyDescent="0.25">
      <c r="A107" s="95" t="str">
        <f>Stamdata!$C$8</f>
        <v>§18</v>
      </c>
      <c r="B107" s="118"/>
      <c r="C107" s="115"/>
      <c r="D107" s="115"/>
      <c r="E107" s="115"/>
      <c r="F107" s="116"/>
      <c r="G107" s="120"/>
      <c r="H107" s="119"/>
      <c r="I107" s="119"/>
      <c r="J107" s="16">
        <f t="shared" si="5"/>
        <v>0</v>
      </c>
      <c r="K107" s="36"/>
      <c r="M107" s="36"/>
      <c r="N107" s="36"/>
      <c r="O107" s="14"/>
      <c r="P107" s="14"/>
      <c r="Q107" s="14"/>
      <c r="R107" s="14"/>
      <c r="S107" s="14"/>
      <c r="T107" s="3"/>
    </row>
    <row r="108" spans="1:20" outlineLevel="1" x14ac:dyDescent="0.25">
      <c r="A108" s="95" t="str">
        <f>Stamdata!$C$8</f>
        <v>§18</v>
      </c>
      <c r="B108" s="118"/>
      <c r="C108" s="115"/>
      <c r="D108" s="120"/>
      <c r="E108" s="120"/>
      <c r="F108" s="116"/>
      <c r="G108" s="120"/>
      <c r="H108" s="120"/>
      <c r="I108" s="120"/>
      <c r="J108" s="16">
        <f t="shared" si="5"/>
        <v>0</v>
      </c>
      <c r="K108" s="36"/>
      <c r="M108" s="36"/>
      <c r="N108" s="36"/>
      <c r="O108" s="14"/>
      <c r="P108" s="14"/>
      <c r="Q108" s="14"/>
      <c r="R108" s="14"/>
      <c r="S108" s="14"/>
      <c r="T108" s="3"/>
    </row>
    <row r="109" spans="1:20" outlineLevel="1" x14ac:dyDescent="0.25">
      <c r="A109" s="95" t="str">
        <f>Stamdata!$C$8</f>
        <v>§18</v>
      </c>
      <c r="B109" s="118"/>
      <c r="C109" s="115"/>
      <c r="D109" s="115"/>
      <c r="E109" s="115"/>
      <c r="F109" s="116"/>
      <c r="G109" s="122"/>
      <c r="H109" s="122"/>
      <c r="I109" s="122"/>
      <c r="J109" s="16">
        <f t="shared" si="5"/>
        <v>0</v>
      </c>
      <c r="K109" s="36"/>
      <c r="M109" s="36"/>
      <c r="N109" s="36"/>
      <c r="O109" s="14"/>
      <c r="P109" s="14"/>
      <c r="Q109" s="14"/>
      <c r="R109" s="14"/>
      <c r="S109" s="14"/>
      <c r="T109" s="3"/>
    </row>
    <row r="110" spans="1:20" outlineLevel="1" x14ac:dyDescent="0.25">
      <c r="A110" s="95" t="str">
        <f>Stamdata!$C$8</f>
        <v>§18</v>
      </c>
      <c r="B110" s="118"/>
      <c r="C110" s="115"/>
      <c r="D110" s="115"/>
      <c r="E110" s="115"/>
      <c r="F110" s="116"/>
      <c r="G110" s="122"/>
      <c r="H110" s="122"/>
      <c r="I110" s="122"/>
      <c r="J110" s="16">
        <f t="shared" si="5"/>
        <v>0</v>
      </c>
      <c r="K110" s="36"/>
      <c r="M110" s="36"/>
      <c r="N110" s="36"/>
      <c r="O110" s="14"/>
      <c r="P110" s="14"/>
      <c r="Q110" s="14"/>
      <c r="R110" s="14"/>
      <c r="S110" s="14"/>
      <c r="T110" s="3"/>
    </row>
    <row r="111" spans="1:20" outlineLevel="1" x14ac:dyDescent="0.25">
      <c r="A111" s="95" t="str">
        <f>Stamdata!$C$8</f>
        <v>§18</v>
      </c>
      <c r="B111" s="118"/>
      <c r="C111" s="115"/>
      <c r="D111" s="115"/>
      <c r="E111" s="115"/>
      <c r="F111" s="116"/>
      <c r="G111" s="122"/>
      <c r="H111" s="122"/>
      <c r="I111" s="122"/>
      <c r="J111" s="16">
        <f t="shared" si="5"/>
        <v>0</v>
      </c>
      <c r="K111" s="36"/>
      <c r="M111" s="14"/>
      <c r="N111" s="36"/>
      <c r="O111" s="14"/>
      <c r="P111" s="14"/>
      <c r="Q111" s="14"/>
      <c r="R111" s="14"/>
      <c r="S111" s="14"/>
      <c r="T111" s="3"/>
    </row>
    <row r="112" spans="1:20" outlineLevel="1" x14ac:dyDescent="0.25">
      <c r="A112" s="95" t="str">
        <f>Stamdata!$C$8</f>
        <v>§18</v>
      </c>
      <c r="B112" s="118"/>
      <c r="C112" s="115"/>
      <c r="D112" s="115"/>
      <c r="E112" s="115"/>
      <c r="F112" s="116"/>
      <c r="G112" s="122"/>
      <c r="H112" s="122"/>
      <c r="I112" s="122"/>
      <c r="J112" s="16">
        <f t="shared" si="5"/>
        <v>0</v>
      </c>
      <c r="K112" s="36"/>
      <c r="M112" s="14"/>
      <c r="N112" s="36"/>
      <c r="O112" s="14"/>
      <c r="P112" s="14"/>
      <c r="Q112" s="14"/>
      <c r="R112" s="14"/>
      <c r="S112" s="14"/>
      <c r="T112" s="3"/>
    </row>
    <row r="113" spans="1:20" outlineLevel="1" x14ac:dyDescent="0.25">
      <c r="A113" s="95" t="str">
        <f>Stamdata!$C$8</f>
        <v>§18</v>
      </c>
      <c r="B113" s="118"/>
      <c r="C113" s="115"/>
      <c r="D113" s="115"/>
      <c r="E113" s="115"/>
      <c r="F113" s="116"/>
      <c r="G113" s="122"/>
      <c r="H113" s="122"/>
      <c r="I113" s="122"/>
      <c r="J113" s="16">
        <f t="shared" si="5"/>
        <v>0</v>
      </c>
      <c r="K113" s="36"/>
      <c r="M113" s="14"/>
      <c r="N113" s="36"/>
      <c r="O113" s="14"/>
      <c r="P113" s="14"/>
      <c r="Q113" s="14"/>
      <c r="R113" s="14"/>
      <c r="S113" s="14"/>
      <c r="T113" s="3"/>
    </row>
    <row r="114" spans="1:20" outlineLevel="1" x14ac:dyDescent="0.25">
      <c r="A114" s="95" t="str">
        <f>Stamdata!$C$8</f>
        <v>§18</v>
      </c>
      <c r="B114" s="118"/>
      <c r="C114" s="115"/>
      <c r="D114" s="115"/>
      <c r="E114" s="115"/>
      <c r="F114" s="116"/>
      <c r="G114" s="122"/>
      <c r="H114" s="122"/>
      <c r="I114" s="122"/>
      <c r="J114" s="16">
        <f t="shared" si="5"/>
        <v>0</v>
      </c>
      <c r="K114" s="36"/>
      <c r="M114" s="14"/>
      <c r="N114" s="36"/>
      <c r="O114" s="14"/>
      <c r="P114" s="14"/>
      <c r="Q114" s="14"/>
      <c r="R114" s="14"/>
      <c r="S114" s="14"/>
      <c r="T114" s="3"/>
    </row>
    <row r="115" spans="1:20" outlineLevel="1" x14ac:dyDescent="0.25">
      <c r="A115" s="95" t="str">
        <f>Stamdata!$C$8</f>
        <v>§18</v>
      </c>
      <c r="B115" s="118"/>
      <c r="C115" s="123"/>
      <c r="D115" s="123"/>
      <c r="E115" s="123"/>
      <c r="F115" s="116"/>
      <c r="G115" s="122"/>
      <c r="H115" s="122"/>
      <c r="I115" s="122"/>
      <c r="J115" s="16">
        <f t="shared" si="5"/>
        <v>0</v>
      </c>
      <c r="K115" s="36"/>
      <c r="M115" s="14"/>
      <c r="N115" s="36"/>
      <c r="O115" s="14"/>
      <c r="P115" s="14"/>
      <c r="Q115" s="14"/>
      <c r="R115" s="14"/>
      <c r="S115" s="14"/>
      <c r="T115" s="3"/>
    </row>
    <row r="116" spans="1:20" ht="15.75" outlineLevel="1" thickBot="1" x14ac:dyDescent="0.3">
      <c r="B116" s="13" t="s">
        <v>4</v>
      </c>
      <c r="C116" s="13"/>
      <c r="D116" s="13"/>
      <c r="E116" s="13"/>
      <c r="F116" s="79"/>
      <c r="G116" s="13">
        <f>SUM(G90:G115)</f>
        <v>0</v>
      </c>
      <c r="H116" s="13">
        <f>-SUM(H90:H115)</f>
        <v>0</v>
      </c>
      <c r="I116" s="96"/>
      <c r="J116" s="16">
        <f>G116+H116</f>
        <v>0</v>
      </c>
      <c r="K116" s="36"/>
      <c r="M116" s="36"/>
      <c r="N116" s="36"/>
      <c r="O116" s="14"/>
      <c r="P116" s="14"/>
      <c r="Q116" s="14"/>
      <c r="R116" s="14"/>
      <c r="S116" s="14"/>
      <c r="T116" s="3"/>
    </row>
    <row r="117" spans="1:20" ht="15.75" thickTop="1" x14ac:dyDescent="0.25">
      <c r="O117" s="14"/>
      <c r="P117" s="14"/>
      <c r="Q117" s="14"/>
      <c r="R117" s="14"/>
      <c r="S117" s="14"/>
      <c r="T117" s="3"/>
    </row>
    <row r="118" spans="1:20" x14ac:dyDescent="0.25">
      <c r="B118" s="30"/>
      <c r="C118" s="10"/>
      <c r="D118" s="10"/>
      <c r="E118" s="10"/>
      <c r="F118" s="80"/>
      <c r="G118" s="10"/>
      <c r="H118" s="10"/>
      <c r="I118" s="10"/>
      <c r="J118" s="10"/>
      <c r="K118" s="10"/>
      <c r="M118" s="10"/>
      <c r="N118" s="10"/>
      <c r="O118" s="14"/>
      <c r="P118" s="14"/>
      <c r="Q118" s="14"/>
      <c r="R118" s="14"/>
      <c r="S118" s="14"/>
      <c r="T118" s="3"/>
    </row>
    <row r="119" spans="1:20" ht="15.75" x14ac:dyDescent="0.25">
      <c r="B119" s="8" t="s">
        <v>17</v>
      </c>
      <c r="C119" s="8"/>
      <c r="D119" s="8"/>
      <c r="E119" s="8"/>
      <c r="F119" s="78" t="str">
        <f>Stamdata!C9</f>
        <v>Trygfonden</v>
      </c>
      <c r="K119" s="7"/>
      <c r="M119" s="24"/>
      <c r="N119" s="99" t="str">
        <f>F119</f>
        <v>Trygfonden</v>
      </c>
      <c r="O119" s="14"/>
      <c r="P119" s="14"/>
      <c r="Q119" s="14"/>
      <c r="R119" s="14"/>
      <c r="S119" s="14"/>
      <c r="T119" s="3"/>
    </row>
    <row r="120" spans="1:20" outlineLevel="1" x14ac:dyDescent="0.25">
      <c r="B120" s="11"/>
      <c r="C120" s="11"/>
      <c r="D120" s="11"/>
      <c r="E120" s="11"/>
      <c r="F120" s="81"/>
      <c r="G120" s="12"/>
      <c r="H120" s="12"/>
      <c r="I120" s="12"/>
      <c r="J120" s="12"/>
      <c r="K120" s="7"/>
      <c r="M120" s="12"/>
      <c r="N120" s="12"/>
      <c r="O120" s="14"/>
      <c r="P120" s="14"/>
      <c r="Q120" s="14"/>
      <c r="R120" s="14"/>
      <c r="S120" s="14"/>
      <c r="T120" s="3"/>
    </row>
    <row r="121" spans="1:20" ht="31.9" customHeight="1" outlineLevel="1" x14ac:dyDescent="0.25">
      <c r="B121" s="9" t="s">
        <v>0</v>
      </c>
      <c r="C121" s="9" t="s">
        <v>13</v>
      </c>
      <c r="D121" s="9" t="s">
        <v>11</v>
      </c>
      <c r="E121" s="9"/>
      <c r="F121" s="62" t="s">
        <v>29</v>
      </c>
      <c r="G121" s="15" t="s">
        <v>27</v>
      </c>
      <c r="H121" s="15" t="s">
        <v>28</v>
      </c>
      <c r="I121" s="15" t="s">
        <v>52</v>
      </c>
      <c r="J121" s="15"/>
      <c r="K121" s="36"/>
      <c r="M121" s="15" t="s">
        <v>6</v>
      </c>
      <c r="N121" s="15"/>
      <c r="O121" s="14"/>
      <c r="P121" s="14"/>
      <c r="Q121" s="14"/>
      <c r="R121" s="14"/>
      <c r="S121" s="14"/>
      <c r="T121" s="3"/>
    </row>
    <row r="122" spans="1:20" outlineLevel="1" x14ac:dyDescent="0.25">
      <c r="A122" s="95" t="str">
        <f>Stamdata!$C$9</f>
        <v>Trygfonden</v>
      </c>
      <c r="B122" s="118"/>
      <c r="C122" s="115"/>
      <c r="D122" s="115"/>
      <c r="E122" s="115"/>
      <c r="F122" s="116"/>
      <c r="G122" s="119"/>
      <c r="H122" s="119"/>
      <c r="I122" s="119"/>
      <c r="J122" s="16">
        <f>G122-H122</f>
        <v>0</v>
      </c>
      <c r="K122" s="36"/>
      <c r="M122" s="133" t="str">
        <f>Stamdata!G6</f>
        <v>Information og oplysning</v>
      </c>
      <c r="N122" s="122">
        <f>-SUMIF($F$122:$F$142, Stamdata!G6, $H$122:$H$142)</f>
        <v>0</v>
      </c>
      <c r="O122" s="14"/>
      <c r="P122" s="14"/>
      <c r="Q122" s="14"/>
      <c r="R122" s="14"/>
      <c r="S122" s="14"/>
      <c r="T122" s="3"/>
    </row>
    <row r="123" spans="1:20" outlineLevel="1" x14ac:dyDescent="0.25">
      <c r="A123" s="95" t="str">
        <f>Stamdata!$C$9</f>
        <v>Trygfonden</v>
      </c>
      <c r="B123" s="118"/>
      <c r="C123" s="115"/>
      <c r="D123" s="115"/>
      <c r="E123" s="115"/>
      <c r="F123" s="116"/>
      <c r="G123" s="119"/>
      <c r="H123" s="120"/>
      <c r="I123" s="120"/>
      <c r="J123" s="16">
        <f t="shared" ref="J123:J142" si="6">G123-H123</f>
        <v>0</v>
      </c>
      <c r="K123" s="36"/>
      <c r="M123" s="133" t="str">
        <f>Stamdata!G7</f>
        <v>Netværk-/samtale-grupper</v>
      </c>
      <c r="N123" s="122">
        <f>-SUMIF($F$122:$F$142, Stamdata!G7, $H$122:$H$142)</f>
        <v>0</v>
      </c>
      <c r="O123" s="14"/>
      <c r="P123" s="14"/>
      <c r="Q123" s="14"/>
      <c r="R123" s="14"/>
      <c r="S123" s="14"/>
      <c r="T123" s="3"/>
    </row>
    <row r="124" spans="1:20" outlineLevel="1" x14ac:dyDescent="0.25">
      <c r="A124" s="95" t="str">
        <f>Stamdata!$C$9</f>
        <v>Trygfonden</v>
      </c>
      <c r="B124" s="118"/>
      <c r="C124" s="119"/>
      <c r="D124" s="119"/>
      <c r="E124" s="119"/>
      <c r="F124" s="116"/>
      <c r="G124" s="119"/>
      <c r="H124" s="119"/>
      <c r="I124" s="119"/>
      <c r="J124" s="16">
        <f t="shared" si="6"/>
        <v>0</v>
      </c>
      <c r="M124" s="133" t="str">
        <f>Stamdata!G8</f>
        <v>Pårørende-cafe</v>
      </c>
      <c r="N124" s="122">
        <f>-SUMIF($F$122:$F$142, Stamdata!G8, $H$122:$H$142)</f>
        <v>0</v>
      </c>
      <c r="O124" s="14"/>
      <c r="P124" s="14"/>
      <c r="Q124" s="14"/>
      <c r="R124" s="14"/>
      <c r="S124" s="14"/>
      <c r="T124" s="3"/>
    </row>
    <row r="125" spans="1:20" outlineLevel="1" x14ac:dyDescent="0.25">
      <c r="A125" s="95" t="str">
        <f>Stamdata!$C$9</f>
        <v>Trygfonden</v>
      </c>
      <c r="B125" s="124"/>
      <c r="C125" s="125"/>
      <c r="D125" s="125"/>
      <c r="E125" s="125"/>
      <c r="F125" s="116"/>
      <c r="G125" s="126"/>
      <c r="H125" s="127"/>
      <c r="I125" s="127"/>
      <c r="J125" s="16">
        <f t="shared" si="6"/>
        <v>0</v>
      </c>
      <c r="K125" s="36"/>
      <c r="M125" s="133" t="str">
        <f>Stamdata!G9</f>
        <v>Støtte/hjælpe aktiviteter</v>
      </c>
      <c r="N125" s="122">
        <f>-SUMIF($F$122:$F$142, Stamdata!G9, $H$122:$H$142)</f>
        <v>0</v>
      </c>
      <c r="O125" s="14"/>
      <c r="P125" s="14"/>
      <c r="Q125" s="14"/>
      <c r="R125" s="14"/>
      <c r="S125" s="14"/>
      <c r="T125" s="3"/>
    </row>
    <row r="126" spans="1:20" outlineLevel="1" x14ac:dyDescent="0.25">
      <c r="A126" s="95" t="str">
        <f>Stamdata!$C$9</f>
        <v>Trygfonden</v>
      </c>
      <c r="B126" s="118"/>
      <c r="C126" s="115"/>
      <c r="D126" s="115"/>
      <c r="E126" s="115"/>
      <c r="F126" s="116"/>
      <c r="G126" s="119"/>
      <c r="H126" s="120"/>
      <c r="I126" s="120"/>
      <c r="J126" s="16">
        <f>G126-H126</f>
        <v>0</v>
      </c>
      <c r="M126" s="133" t="str">
        <f>Stamdata!G10</f>
        <v>Andre aktiviteter</v>
      </c>
      <c r="N126" s="122">
        <f>-SUMIF($F$122:$F$142, Stamdata!G10, $H$122:$H$142)</f>
        <v>0</v>
      </c>
      <c r="O126" s="14"/>
      <c r="P126" s="14"/>
      <c r="Q126" s="14"/>
      <c r="R126" s="14"/>
      <c r="S126" s="14"/>
      <c r="T126" s="3"/>
    </row>
    <row r="127" spans="1:20" outlineLevel="1" x14ac:dyDescent="0.25">
      <c r="A127" s="95" t="str">
        <f>Stamdata!$C$9</f>
        <v>Trygfonden</v>
      </c>
      <c r="B127" s="118"/>
      <c r="C127" s="115"/>
      <c r="D127" s="115"/>
      <c r="E127" s="115"/>
      <c r="F127" s="116"/>
      <c r="G127" s="119"/>
      <c r="H127" s="119"/>
      <c r="I127" s="119"/>
      <c r="J127" s="16">
        <f>G127-H127</f>
        <v>0</v>
      </c>
      <c r="K127" s="36"/>
      <c r="M127" s="133" t="str">
        <f>Stamdata!G11</f>
        <v>Kurser for frivillige</v>
      </c>
      <c r="N127" s="122">
        <f>-SUMIF($F$122:$F$142, Stamdata!G11, $H$122:$H$142)</f>
        <v>0</v>
      </c>
      <c r="O127" s="14"/>
      <c r="P127" s="14"/>
      <c r="Q127" s="14"/>
      <c r="R127" s="14"/>
      <c r="S127" s="14"/>
      <c r="T127" s="3"/>
    </row>
    <row r="128" spans="1:20" outlineLevel="1" x14ac:dyDescent="0.25">
      <c r="A128" s="95" t="str">
        <f>Stamdata!$C$9</f>
        <v>Trygfonden</v>
      </c>
      <c r="B128" s="128"/>
      <c r="C128" s="115"/>
      <c r="D128" s="115"/>
      <c r="E128" s="115"/>
      <c r="F128" s="116"/>
      <c r="G128" s="120"/>
      <c r="H128" s="120"/>
      <c r="I128" s="120"/>
      <c r="J128" s="16">
        <f>G128-H128</f>
        <v>0</v>
      </c>
      <c r="K128" s="36"/>
      <c r="M128" s="133" t="str">
        <f>Stamdata!G12</f>
        <v>Interne foreningsaktiviteter</v>
      </c>
      <c r="N128" s="122">
        <f>-SUMIF($F$122:$F$142, Stamdata!G12, $H$122:$H$142)</f>
        <v>0</v>
      </c>
      <c r="O128" s="14"/>
      <c r="P128" s="14"/>
      <c r="Q128" s="14"/>
      <c r="R128" s="14"/>
      <c r="S128" s="14"/>
      <c r="T128" s="3"/>
    </row>
    <row r="129" spans="1:20" outlineLevel="1" x14ac:dyDescent="0.25">
      <c r="A129" s="95" t="str">
        <f>Stamdata!$C$9</f>
        <v>Trygfonden</v>
      </c>
      <c r="B129" s="128"/>
      <c r="C129" s="115"/>
      <c r="D129" s="115"/>
      <c r="E129" s="129"/>
      <c r="F129" s="116"/>
      <c r="G129" s="122"/>
      <c r="H129" s="122"/>
      <c r="I129" s="122"/>
      <c r="J129" s="16">
        <f t="shared" si="6"/>
        <v>0</v>
      </c>
      <c r="K129" s="36"/>
      <c r="M129" s="133" t="str">
        <f>Stamdata!G13</f>
        <v>Diverse</v>
      </c>
      <c r="N129" s="122">
        <f>-SUMIF($F$122:$F$142, Stamdata!G13, $H$122:$H$142)</f>
        <v>0</v>
      </c>
      <c r="O129" s="14"/>
      <c r="P129" s="14"/>
      <c r="Q129" s="14"/>
      <c r="R129" s="14"/>
      <c r="S129" s="14"/>
      <c r="T129" s="3"/>
    </row>
    <row r="130" spans="1:20" ht="15.75" outlineLevel="1" thickBot="1" x14ac:dyDescent="0.3">
      <c r="A130" s="95" t="str">
        <f>Stamdata!$C$9</f>
        <v>Trygfonden</v>
      </c>
      <c r="B130" s="128"/>
      <c r="C130" s="115"/>
      <c r="D130" s="129"/>
      <c r="E130" s="129"/>
      <c r="F130" s="116"/>
      <c r="G130" s="122"/>
      <c r="H130" s="122"/>
      <c r="I130" s="122"/>
      <c r="J130" s="16">
        <f t="shared" si="6"/>
        <v>0</v>
      </c>
      <c r="K130" s="36"/>
      <c r="M130" s="133" t="str">
        <f>Stamdata!G14</f>
        <v>Overføres/tilbagebetales</v>
      </c>
      <c r="N130" s="122">
        <f>-SUMIF($F$122:$F$142, Stamdata!G14, $H$122:$H$142)</f>
        <v>0</v>
      </c>
      <c r="O130" s="14"/>
      <c r="P130" s="14"/>
      <c r="Q130" s="14"/>
      <c r="R130" s="14"/>
      <c r="S130" s="14"/>
      <c r="T130" s="3"/>
    </row>
    <row r="131" spans="1:20" ht="15.75" outlineLevel="1" thickBot="1" x14ac:dyDescent="0.3">
      <c r="A131" s="95" t="str">
        <f>Stamdata!$C$9</f>
        <v>Trygfonden</v>
      </c>
      <c r="B131" s="128"/>
      <c r="C131" s="115"/>
      <c r="D131" s="129"/>
      <c r="E131" s="129"/>
      <c r="F131" s="116"/>
      <c r="G131" s="122"/>
      <c r="H131" s="122"/>
      <c r="I131" s="122"/>
      <c r="J131" s="16">
        <f t="shared" si="6"/>
        <v>0</v>
      </c>
      <c r="K131" s="36"/>
      <c r="M131" s="134" t="s">
        <v>40</v>
      </c>
      <c r="N131" s="135">
        <f>SUM(N122:N130)</f>
        <v>0</v>
      </c>
      <c r="O131" s="14"/>
      <c r="P131" s="14"/>
      <c r="Q131" s="14"/>
      <c r="R131" s="14"/>
      <c r="S131" s="14"/>
      <c r="T131" s="3"/>
    </row>
    <row r="132" spans="1:20" outlineLevel="1" x14ac:dyDescent="0.25">
      <c r="A132" s="95" t="str">
        <f>Stamdata!$C$9</f>
        <v>Trygfonden</v>
      </c>
      <c r="B132" s="128"/>
      <c r="C132" s="115"/>
      <c r="D132" s="129"/>
      <c r="E132" s="129"/>
      <c r="F132" s="116"/>
      <c r="G132" s="122"/>
      <c r="H132" s="122"/>
      <c r="I132" s="122"/>
      <c r="J132" s="16">
        <f t="shared" si="6"/>
        <v>0</v>
      </c>
      <c r="K132" s="36"/>
      <c r="M132" s="37" t="s">
        <v>5</v>
      </c>
      <c r="N132" s="52"/>
      <c r="O132" s="14"/>
      <c r="P132" s="14"/>
      <c r="Q132" s="14"/>
      <c r="R132" s="14"/>
      <c r="S132" s="14"/>
      <c r="T132" s="3"/>
    </row>
    <row r="133" spans="1:20" outlineLevel="1" x14ac:dyDescent="0.25">
      <c r="A133" s="95" t="str">
        <f>Stamdata!$C$9</f>
        <v>Trygfonden</v>
      </c>
      <c r="B133" s="129"/>
      <c r="C133" s="129"/>
      <c r="D133" s="129"/>
      <c r="E133" s="129"/>
      <c r="F133" s="116"/>
      <c r="G133" s="122"/>
      <c r="H133" s="122"/>
      <c r="I133" s="122"/>
      <c r="J133" s="16">
        <f t="shared" si="6"/>
        <v>0</v>
      </c>
      <c r="K133" s="36"/>
      <c r="M133" s="38"/>
      <c r="N133" s="53"/>
      <c r="O133" s="14"/>
      <c r="P133" s="14"/>
      <c r="Q133" s="14"/>
      <c r="R133" s="14"/>
      <c r="S133" s="14"/>
      <c r="T133" s="3"/>
    </row>
    <row r="134" spans="1:20" outlineLevel="1" x14ac:dyDescent="0.25">
      <c r="A134" s="95" t="str">
        <f>Stamdata!$C$9</f>
        <v>Trygfonden</v>
      </c>
      <c r="B134" s="129"/>
      <c r="C134" s="129"/>
      <c r="D134" s="129"/>
      <c r="E134" s="129"/>
      <c r="F134" s="116"/>
      <c r="G134" s="122"/>
      <c r="H134" s="122"/>
      <c r="I134" s="122"/>
      <c r="J134" s="16">
        <f t="shared" si="6"/>
        <v>0</v>
      </c>
      <c r="K134" s="36"/>
      <c r="M134" s="133" t="str">
        <f>Stamdata!G17</f>
        <v>Kontingent</v>
      </c>
      <c r="N134" s="122">
        <f>SUMIF($F$122:$F$142, Stamdata!G17, $G$122:$G$142)</f>
        <v>0</v>
      </c>
      <c r="O134" s="14"/>
      <c r="P134" s="14"/>
      <c r="Q134" s="14"/>
      <c r="R134" s="14"/>
      <c r="S134" s="14"/>
      <c r="T134" s="3"/>
    </row>
    <row r="135" spans="1:20" outlineLevel="1" x14ac:dyDescent="0.25">
      <c r="A135" s="95" t="str">
        <f>Stamdata!$C$9</f>
        <v>Trygfonden</v>
      </c>
      <c r="B135" s="129"/>
      <c r="C135" s="129"/>
      <c r="D135" s="129"/>
      <c r="E135" s="129"/>
      <c r="F135" s="116"/>
      <c r="G135" s="122"/>
      <c r="H135" s="122"/>
      <c r="I135" s="122"/>
      <c r="J135" s="16">
        <f t="shared" si="6"/>
        <v>0</v>
      </c>
      <c r="K135" s="36"/>
      <c r="M135" s="133" t="str">
        <f>Stamdata!G18</f>
        <v>Tilskud</v>
      </c>
      <c r="N135" s="122">
        <f>SUMIF($F$122:$F$142, Stamdata!G18, $G$122:$G$142)</f>
        <v>0</v>
      </c>
      <c r="O135" s="14"/>
      <c r="P135" s="14"/>
      <c r="Q135" s="14"/>
      <c r="R135" s="14"/>
      <c r="S135" s="14"/>
      <c r="T135" s="3"/>
    </row>
    <row r="136" spans="1:20" ht="15.75" outlineLevel="1" thickBot="1" x14ac:dyDescent="0.3">
      <c r="A136" s="95" t="str">
        <f>Stamdata!$C$9</f>
        <v>Trygfonden</v>
      </c>
      <c r="B136" s="129"/>
      <c r="C136" s="129"/>
      <c r="D136" s="129"/>
      <c r="E136" s="129"/>
      <c r="F136" s="116"/>
      <c r="G136" s="122"/>
      <c r="H136" s="122"/>
      <c r="I136" s="122"/>
      <c r="J136" s="16">
        <f t="shared" si="6"/>
        <v>0</v>
      </c>
      <c r="K136" s="36"/>
      <c r="M136" s="133" t="str">
        <f>Stamdata!G19</f>
        <v>Andet</v>
      </c>
      <c r="N136" s="122">
        <f>SUMIF($F$122:$F$142, Stamdata!G19, $G$122:$G$142)</f>
        <v>0</v>
      </c>
      <c r="O136" s="14"/>
      <c r="P136" s="14"/>
      <c r="Q136" s="14"/>
      <c r="R136" s="14"/>
      <c r="S136" s="14"/>
      <c r="T136" s="3"/>
    </row>
    <row r="137" spans="1:20" ht="15.75" outlineLevel="1" thickBot="1" x14ac:dyDescent="0.3">
      <c r="A137" s="95" t="str">
        <f>Stamdata!$C$9</f>
        <v>Trygfonden</v>
      </c>
      <c r="B137" s="129"/>
      <c r="C137" s="129"/>
      <c r="D137" s="129"/>
      <c r="E137" s="129"/>
      <c r="F137" s="116"/>
      <c r="G137" s="122"/>
      <c r="H137" s="122"/>
      <c r="I137" s="122"/>
      <c r="J137" s="16">
        <f t="shared" si="6"/>
        <v>0</v>
      </c>
      <c r="K137" s="36"/>
      <c r="M137" s="134" t="s">
        <v>41</v>
      </c>
      <c r="N137" s="135">
        <f>SUM(N134:N136)</f>
        <v>0</v>
      </c>
      <c r="O137" s="14"/>
      <c r="P137" s="14"/>
      <c r="Q137" s="14"/>
      <c r="R137" s="14"/>
      <c r="S137" s="14"/>
      <c r="T137" s="3"/>
    </row>
    <row r="138" spans="1:20" outlineLevel="1" x14ac:dyDescent="0.25">
      <c r="A138" s="95" t="str">
        <f>Stamdata!$C$9</f>
        <v>Trygfonden</v>
      </c>
      <c r="B138" s="129"/>
      <c r="C138" s="129"/>
      <c r="D138" s="129"/>
      <c r="E138" s="129"/>
      <c r="F138" s="116"/>
      <c r="G138" s="122"/>
      <c r="H138" s="122"/>
      <c r="I138" s="122"/>
      <c r="J138" s="16">
        <f t="shared" si="6"/>
        <v>0</v>
      </c>
      <c r="K138" s="36"/>
      <c r="O138" s="14"/>
      <c r="P138" s="14"/>
      <c r="Q138" s="14"/>
      <c r="R138" s="14"/>
      <c r="S138" s="14"/>
      <c r="T138" s="3"/>
    </row>
    <row r="139" spans="1:20" outlineLevel="1" x14ac:dyDescent="0.25">
      <c r="A139" s="95" t="str">
        <f>Stamdata!$C$9</f>
        <v>Trygfonden</v>
      </c>
      <c r="B139" s="129"/>
      <c r="C139" s="129"/>
      <c r="D139" s="129"/>
      <c r="E139" s="129"/>
      <c r="F139" s="116"/>
      <c r="G139" s="122"/>
      <c r="H139" s="122"/>
      <c r="I139" s="122"/>
      <c r="J139" s="16">
        <f t="shared" si="6"/>
        <v>0</v>
      </c>
      <c r="K139" s="36"/>
      <c r="M139" s="36"/>
      <c r="N139" s="36"/>
      <c r="O139" s="14"/>
      <c r="P139" s="14"/>
      <c r="Q139" s="14"/>
      <c r="R139" s="14"/>
      <c r="S139" s="14"/>
      <c r="T139" s="3"/>
    </row>
    <row r="140" spans="1:20" outlineLevel="1" x14ac:dyDescent="0.25">
      <c r="A140" s="95" t="str">
        <f>Stamdata!$C$9</f>
        <v>Trygfonden</v>
      </c>
      <c r="B140" s="123"/>
      <c r="C140" s="123"/>
      <c r="D140" s="123"/>
      <c r="E140" s="123"/>
      <c r="F140" s="116"/>
      <c r="G140" s="122"/>
      <c r="H140" s="122"/>
      <c r="I140" s="122"/>
      <c r="J140" s="16">
        <f t="shared" si="6"/>
        <v>0</v>
      </c>
      <c r="K140" s="36"/>
      <c r="M140" s="36"/>
      <c r="N140" s="36"/>
      <c r="O140" s="14"/>
      <c r="P140" s="14"/>
      <c r="Q140" s="14"/>
      <c r="R140" s="14"/>
      <c r="S140" s="14"/>
      <c r="T140" s="3"/>
    </row>
    <row r="141" spans="1:20" outlineLevel="1" x14ac:dyDescent="0.25">
      <c r="A141" s="95" t="str">
        <f>Stamdata!$C$9</f>
        <v>Trygfonden</v>
      </c>
      <c r="B141" s="123"/>
      <c r="C141" s="123"/>
      <c r="D141" s="123"/>
      <c r="E141" s="123"/>
      <c r="F141" s="116"/>
      <c r="G141" s="122"/>
      <c r="H141" s="122"/>
      <c r="I141" s="122"/>
      <c r="J141" s="16">
        <f t="shared" si="6"/>
        <v>0</v>
      </c>
      <c r="K141" s="36"/>
      <c r="M141" s="36"/>
      <c r="N141" s="36"/>
      <c r="O141" s="14"/>
      <c r="P141" s="14"/>
      <c r="Q141" s="14"/>
      <c r="R141" s="14"/>
      <c r="S141" s="14"/>
      <c r="T141" s="3"/>
    </row>
    <row r="142" spans="1:20" outlineLevel="1" x14ac:dyDescent="0.25">
      <c r="A142" s="95" t="str">
        <f>Stamdata!$C$9</f>
        <v>Trygfonden</v>
      </c>
      <c r="B142" s="123"/>
      <c r="C142" s="123"/>
      <c r="D142" s="123"/>
      <c r="E142" s="123"/>
      <c r="F142" s="116"/>
      <c r="G142" s="122"/>
      <c r="H142" s="122"/>
      <c r="I142" s="122"/>
      <c r="J142" s="16">
        <f t="shared" si="6"/>
        <v>0</v>
      </c>
      <c r="K142" s="36"/>
      <c r="M142" s="36"/>
      <c r="N142" s="36"/>
      <c r="O142" s="14"/>
      <c r="P142" s="14"/>
      <c r="Q142" s="14"/>
      <c r="R142" s="14"/>
      <c r="S142" s="14"/>
      <c r="T142" s="3"/>
    </row>
    <row r="143" spans="1:20" ht="15.75" outlineLevel="1" thickBot="1" x14ac:dyDescent="0.3">
      <c r="B143" s="13" t="s">
        <v>4</v>
      </c>
      <c r="C143" s="13"/>
      <c r="D143" s="13"/>
      <c r="E143" s="13"/>
      <c r="F143" s="79"/>
      <c r="G143" s="13">
        <f>SUM(G122:G142)</f>
        <v>0</v>
      </c>
      <c r="H143" s="13">
        <f>-SUM(H122:H142)</f>
        <v>0</v>
      </c>
      <c r="I143" s="96"/>
      <c r="J143" s="16">
        <f>G143+H143</f>
        <v>0</v>
      </c>
      <c r="K143" s="36"/>
      <c r="M143" s="36"/>
      <c r="N143" s="36"/>
      <c r="O143" s="14"/>
      <c r="P143" s="14"/>
      <c r="Q143" s="14"/>
      <c r="R143" s="14"/>
      <c r="S143" s="14"/>
      <c r="T143" s="3"/>
    </row>
    <row r="144" spans="1:20" ht="15.75" thickTop="1" x14ac:dyDescent="0.25">
      <c r="O144" s="14"/>
      <c r="P144" s="14"/>
      <c r="Q144" s="14"/>
      <c r="R144" s="14"/>
      <c r="S144" s="14"/>
      <c r="T144" s="3"/>
    </row>
    <row r="145" spans="1:20" x14ac:dyDescent="0.25">
      <c r="B145" s="14"/>
      <c r="C145" s="14"/>
      <c r="D145" s="14"/>
      <c r="E145" s="14"/>
      <c r="F145" s="82"/>
      <c r="G145" s="14"/>
      <c r="H145" s="14"/>
      <c r="I145" s="14"/>
      <c r="J145" s="14"/>
      <c r="K145" s="14"/>
      <c r="M145" s="14"/>
      <c r="N145" s="14"/>
      <c r="O145" s="14"/>
      <c r="P145" s="14"/>
      <c r="Q145" s="14"/>
      <c r="R145" s="14"/>
      <c r="S145" s="14"/>
      <c r="T145" s="3"/>
    </row>
    <row r="146" spans="1:20" ht="15.75" x14ac:dyDescent="0.25">
      <c r="B146" s="8" t="s">
        <v>17</v>
      </c>
      <c r="C146" s="8"/>
      <c r="D146" s="8"/>
      <c r="E146" s="8"/>
      <c r="F146" s="78" t="str">
        <f>Stamdata!C10</f>
        <v>Isobro</v>
      </c>
      <c r="K146" s="7"/>
      <c r="M146" s="24"/>
      <c r="N146" s="99" t="str">
        <f>F146</f>
        <v>Isobro</v>
      </c>
      <c r="O146" s="14"/>
      <c r="P146" s="14"/>
      <c r="Q146" s="14"/>
      <c r="R146" s="14"/>
      <c r="S146" s="14"/>
      <c r="T146" s="3"/>
    </row>
    <row r="147" spans="1:20" outlineLevel="1" x14ac:dyDescent="0.25">
      <c r="B147" s="11"/>
      <c r="C147" s="11"/>
      <c r="D147" s="11"/>
      <c r="E147" s="11"/>
      <c r="F147" s="81"/>
      <c r="G147" s="12"/>
      <c r="H147" s="12"/>
      <c r="I147" s="12"/>
      <c r="J147" s="12"/>
      <c r="K147" s="7"/>
      <c r="M147" s="12"/>
      <c r="N147" s="12"/>
      <c r="O147" s="14"/>
      <c r="P147" s="14"/>
      <c r="Q147" s="14"/>
      <c r="R147" s="14"/>
      <c r="S147" s="14"/>
      <c r="T147" s="3"/>
    </row>
    <row r="148" spans="1:20" ht="31.9" customHeight="1" outlineLevel="1" x14ac:dyDescent="0.25">
      <c r="B148" s="9" t="s">
        <v>0</v>
      </c>
      <c r="C148" s="9" t="s">
        <v>13</v>
      </c>
      <c r="D148" s="9" t="s">
        <v>11</v>
      </c>
      <c r="E148" s="9"/>
      <c r="F148" s="62" t="s">
        <v>29</v>
      </c>
      <c r="G148" s="15" t="s">
        <v>27</v>
      </c>
      <c r="H148" s="15" t="s">
        <v>28</v>
      </c>
      <c r="I148" s="15" t="s">
        <v>52</v>
      </c>
      <c r="J148" s="15"/>
      <c r="K148" s="36"/>
      <c r="M148" s="15" t="s">
        <v>6</v>
      </c>
      <c r="N148" s="15"/>
      <c r="O148" s="14"/>
      <c r="P148" s="14"/>
      <c r="Q148" s="14"/>
      <c r="R148" s="14"/>
      <c r="S148" s="14"/>
      <c r="T148" s="3"/>
    </row>
    <row r="149" spans="1:20" outlineLevel="1" x14ac:dyDescent="0.25">
      <c r="A149" s="95" t="str">
        <f>Stamdata!$C$10</f>
        <v>Isobro</v>
      </c>
      <c r="B149" s="118"/>
      <c r="C149" s="115"/>
      <c r="D149" s="115"/>
      <c r="E149" s="115"/>
      <c r="F149" s="116"/>
      <c r="G149" s="120"/>
      <c r="H149" s="119"/>
      <c r="I149" s="119"/>
      <c r="J149" s="16">
        <f>G149-H149</f>
        <v>0</v>
      </c>
      <c r="K149" s="36"/>
      <c r="M149" s="133" t="str">
        <f>Stamdata!G6</f>
        <v>Information og oplysning</v>
      </c>
      <c r="N149" s="122">
        <f>-SUMIF($F$149:$F$169, Stamdata!G6, $H$149:$H$169)</f>
        <v>0</v>
      </c>
      <c r="O149" s="14"/>
      <c r="P149" s="14"/>
      <c r="Q149" s="14"/>
      <c r="R149" s="14"/>
      <c r="S149" s="14"/>
      <c r="T149" s="3"/>
    </row>
    <row r="150" spans="1:20" outlineLevel="1" x14ac:dyDescent="0.25">
      <c r="A150" s="95" t="str">
        <f>Stamdata!$C$10</f>
        <v>Isobro</v>
      </c>
      <c r="B150" s="118"/>
      <c r="C150" s="115"/>
      <c r="D150" s="115"/>
      <c r="E150" s="115"/>
      <c r="F150" s="116"/>
      <c r="G150" s="119"/>
      <c r="H150" s="120"/>
      <c r="I150" s="120"/>
      <c r="J150" s="16">
        <f t="shared" ref="J150:J169" si="7">G150-H150</f>
        <v>0</v>
      </c>
      <c r="K150" s="36"/>
      <c r="M150" s="133" t="str">
        <f>Stamdata!G7</f>
        <v>Netværk-/samtale-grupper</v>
      </c>
      <c r="N150" s="122">
        <f>-SUMIF($F$149:$F$169, Stamdata!G7, $H$149:$H$169)</f>
        <v>0</v>
      </c>
      <c r="O150" s="14"/>
      <c r="P150" s="14"/>
      <c r="Q150" s="14"/>
      <c r="R150" s="14"/>
      <c r="S150" s="14"/>
      <c r="T150" s="3"/>
    </row>
    <row r="151" spans="1:20" outlineLevel="1" x14ac:dyDescent="0.25">
      <c r="A151" s="95" t="str">
        <f>Stamdata!$C$10</f>
        <v>Isobro</v>
      </c>
      <c r="B151" s="118"/>
      <c r="C151" s="115"/>
      <c r="D151" s="115"/>
      <c r="E151" s="115"/>
      <c r="F151" s="116"/>
      <c r="G151" s="119"/>
      <c r="H151" s="119"/>
      <c r="I151" s="119"/>
      <c r="J151" s="16">
        <f t="shared" si="7"/>
        <v>0</v>
      </c>
      <c r="K151" s="36"/>
      <c r="M151" s="133" t="str">
        <f>Stamdata!G8</f>
        <v>Pårørende-cafe</v>
      </c>
      <c r="N151" s="122">
        <f>-SUMIF($F$149:$F$169, Stamdata!G8, $H$149:$H$169)</f>
        <v>0</v>
      </c>
      <c r="O151" s="14"/>
      <c r="P151" s="14"/>
      <c r="Q151" s="14"/>
      <c r="R151" s="14"/>
      <c r="S151" s="14"/>
      <c r="T151" s="3"/>
    </row>
    <row r="152" spans="1:20" outlineLevel="1" x14ac:dyDescent="0.25">
      <c r="A152" s="95" t="str">
        <f>Stamdata!$C$10</f>
        <v>Isobro</v>
      </c>
      <c r="B152" s="118"/>
      <c r="C152" s="115"/>
      <c r="D152" s="115"/>
      <c r="E152" s="115"/>
      <c r="F152" s="116"/>
      <c r="G152" s="119"/>
      <c r="H152" s="120"/>
      <c r="I152" s="120"/>
      <c r="J152" s="16">
        <f t="shared" si="7"/>
        <v>0</v>
      </c>
      <c r="K152" s="36"/>
      <c r="M152" s="133" t="str">
        <f>Stamdata!G9</f>
        <v>Støtte/hjælpe aktiviteter</v>
      </c>
      <c r="N152" s="122">
        <f>-SUMIF($F$149:$F$169, Stamdata!G9, $H$149:$H$169)</f>
        <v>0</v>
      </c>
      <c r="O152" s="14"/>
      <c r="P152" s="14"/>
      <c r="Q152" s="14"/>
      <c r="R152" s="14"/>
      <c r="S152" s="14"/>
      <c r="T152" s="3"/>
    </row>
    <row r="153" spans="1:20" outlineLevel="1" x14ac:dyDescent="0.25">
      <c r="A153" s="95" t="str">
        <f>Stamdata!$C$10</f>
        <v>Isobro</v>
      </c>
      <c r="B153" s="118"/>
      <c r="C153" s="115"/>
      <c r="D153" s="115"/>
      <c r="E153" s="115"/>
      <c r="F153" s="116"/>
      <c r="G153" s="119"/>
      <c r="H153" s="120"/>
      <c r="I153" s="120"/>
      <c r="J153" s="16">
        <f t="shared" si="7"/>
        <v>0</v>
      </c>
      <c r="K153" s="36"/>
      <c r="M153" s="133" t="str">
        <f>Stamdata!G10</f>
        <v>Andre aktiviteter</v>
      </c>
      <c r="N153" s="122">
        <f>-SUMIF($F$149:$F$169, Stamdata!G10, $H$149:$H$169)</f>
        <v>0</v>
      </c>
      <c r="O153" s="14"/>
      <c r="P153" s="14"/>
      <c r="Q153" s="14"/>
      <c r="R153" s="14"/>
      <c r="S153" s="14"/>
      <c r="T153" s="3"/>
    </row>
    <row r="154" spans="1:20" outlineLevel="1" x14ac:dyDescent="0.25">
      <c r="A154" s="95" t="str">
        <f>Stamdata!$C$10</f>
        <v>Isobro</v>
      </c>
      <c r="B154" s="118"/>
      <c r="C154" s="115"/>
      <c r="D154" s="115"/>
      <c r="E154" s="115"/>
      <c r="F154" s="116"/>
      <c r="G154" s="119"/>
      <c r="H154" s="119"/>
      <c r="I154" s="119"/>
      <c r="J154" s="16">
        <f>G154-H154</f>
        <v>0</v>
      </c>
      <c r="K154" s="36"/>
      <c r="M154" s="133" t="str">
        <f>Stamdata!G11</f>
        <v>Kurser for frivillige</v>
      </c>
      <c r="N154" s="122">
        <f>-SUMIF($F$149:$F$169, Stamdata!G11, $H$149:$H$169)</f>
        <v>0</v>
      </c>
      <c r="O154" s="14"/>
      <c r="P154" s="14"/>
      <c r="Q154" s="14"/>
      <c r="R154" s="14"/>
      <c r="S154" s="14"/>
      <c r="T154" s="3"/>
    </row>
    <row r="155" spans="1:20" outlineLevel="1" x14ac:dyDescent="0.25">
      <c r="A155" s="95" t="str">
        <f>Stamdata!$C$10</f>
        <v>Isobro</v>
      </c>
      <c r="B155" s="118"/>
      <c r="C155" s="115"/>
      <c r="D155" s="115"/>
      <c r="E155" s="115"/>
      <c r="F155" s="116"/>
      <c r="G155" s="119"/>
      <c r="H155" s="119"/>
      <c r="I155" s="119"/>
      <c r="J155" s="16">
        <f>G155-H155</f>
        <v>0</v>
      </c>
      <c r="K155" s="36"/>
      <c r="M155" s="133" t="str">
        <f>Stamdata!G12</f>
        <v>Interne foreningsaktiviteter</v>
      </c>
      <c r="N155" s="122">
        <f>-SUMIF($F$149:$F$169, Stamdata!G12, $H$149:$H$169)</f>
        <v>0</v>
      </c>
      <c r="O155" s="14"/>
      <c r="P155" s="14"/>
      <c r="Q155" s="14"/>
      <c r="R155" s="14"/>
      <c r="S155" s="14"/>
      <c r="T155" s="3"/>
    </row>
    <row r="156" spans="1:20" outlineLevel="1" x14ac:dyDescent="0.25">
      <c r="A156" s="95" t="str">
        <f>Stamdata!$C$10</f>
        <v>Isobro</v>
      </c>
      <c r="B156" s="129"/>
      <c r="C156" s="129"/>
      <c r="D156" s="129"/>
      <c r="E156" s="129"/>
      <c r="F156" s="116"/>
      <c r="G156" s="122"/>
      <c r="H156" s="122"/>
      <c r="I156" s="122"/>
      <c r="J156" s="16">
        <f t="shared" si="7"/>
        <v>0</v>
      </c>
      <c r="K156" s="36"/>
      <c r="M156" s="133" t="str">
        <f>Stamdata!G13</f>
        <v>Diverse</v>
      </c>
      <c r="N156" s="122">
        <f>-SUMIF($F$149:$F$169, Stamdata!G13, $H$149:$H$169)</f>
        <v>0</v>
      </c>
      <c r="O156" s="14"/>
      <c r="P156" s="14"/>
      <c r="Q156" s="14"/>
      <c r="R156" s="14"/>
      <c r="S156" s="14"/>
      <c r="T156" s="3"/>
    </row>
    <row r="157" spans="1:20" ht="15.75" outlineLevel="1" thickBot="1" x14ac:dyDescent="0.3">
      <c r="A157" s="95" t="str">
        <f>Stamdata!$C$10</f>
        <v>Isobro</v>
      </c>
      <c r="B157" s="129"/>
      <c r="C157" s="129"/>
      <c r="D157" s="129"/>
      <c r="E157" s="129"/>
      <c r="F157" s="116"/>
      <c r="G157" s="122"/>
      <c r="H157" s="122"/>
      <c r="I157" s="122"/>
      <c r="J157" s="16">
        <f t="shared" si="7"/>
        <v>0</v>
      </c>
      <c r="K157" s="36"/>
      <c r="M157" s="133" t="str">
        <f>Stamdata!G14</f>
        <v>Overføres/tilbagebetales</v>
      </c>
      <c r="N157" s="122">
        <f>-SUMIF($F$149:$F$169, Stamdata!G14, $H$149:$H$169)</f>
        <v>0</v>
      </c>
      <c r="O157" s="14"/>
      <c r="P157" s="14"/>
      <c r="Q157" s="14"/>
      <c r="R157" s="14"/>
      <c r="S157" s="14"/>
      <c r="T157" s="3"/>
    </row>
    <row r="158" spans="1:20" ht="15.75" outlineLevel="1" thickBot="1" x14ac:dyDescent="0.3">
      <c r="A158" s="95" t="str">
        <f>Stamdata!$C$10</f>
        <v>Isobro</v>
      </c>
      <c r="B158" s="129"/>
      <c r="C158" s="129"/>
      <c r="D158" s="129"/>
      <c r="E158" s="129"/>
      <c r="F158" s="116"/>
      <c r="G158" s="122"/>
      <c r="H158" s="122"/>
      <c r="I158" s="122"/>
      <c r="J158" s="16">
        <f t="shared" si="7"/>
        <v>0</v>
      </c>
      <c r="K158" s="36"/>
      <c r="M158" s="134" t="s">
        <v>40</v>
      </c>
      <c r="N158" s="135">
        <f>SUM(N149:N157)</f>
        <v>0</v>
      </c>
      <c r="O158" s="14"/>
      <c r="P158" s="14"/>
      <c r="Q158" s="14"/>
      <c r="R158" s="14"/>
      <c r="S158" s="14"/>
      <c r="T158" s="3"/>
    </row>
    <row r="159" spans="1:20" outlineLevel="1" x14ac:dyDescent="0.25">
      <c r="A159" s="95" t="str">
        <f>Stamdata!$C$10</f>
        <v>Isobro</v>
      </c>
      <c r="B159" s="129"/>
      <c r="C159" s="129"/>
      <c r="D159" s="129"/>
      <c r="E159" s="129"/>
      <c r="F159" s="116"/>
      <c r="G159" s="122"/>
      <c r="H159" s="122"/>
      <c r="I159" s="122"/>
      <c r="J159" s="16">
        <f t="shared" si="7"/>
        <v>0</v>
      </c>
      <c r="K159" s="36"/>
      <c r="M159" s="37" t="s">
        <v>5</v>
      </c>
      <c r="N159" s="40"/>
      <c r="O159" s="14"/>
      <c r="P159" s="14"/>
      <c r="Q159" s="14"/>
      <c r="R159" s="14"/>
      <c r="S159" s="14"/>
      <c r="T159" s="3"/>
    </row>
    <row r="160" spans="1:20" outlineLevel="1" x14ac:dyDescent="0.25">
      <c r="A160" s="95" t="str">
        <f>Stamdata!$C$10</f>
        <v>Isobro</v>
      </c>
      <c r="B160" s="129"/>
      <c r="C160" s="129"/>
      <c r="D160" s="129"/>
      <c r="E160" s="129"/>
      <c r="F160" s="116"/>
      <c r="G160" s="122"/>
      <c r="H160" s="122"/>
      <c r="I160" s="122"/>
      <c r="J160" s="16">
        <f t="shared" si="7"/>
        <v>0</v>
      </c>
      <c r="K160" s="36"/>
      <c r="M160" s="38"/>
      <c r="N160" s="41"/>
      <c r="O160" s="14"/>
      <c r="P160" s="14"/>
      <c r="Q160" s="14"/>
      <c r="R160" s="14"/>
      <c r="S160" s="14"/>
      <c r="T160" s="3"/>
    </row>
    <row r="161" spans="1:20" outlineLevel="1" x14ac:dyDescent="0.25">
      <c r="A161" s="95" t="str">
        <f>Stamdata!$C$10</f>
        <v>Isobro</v>
      </c>
      <c r="B161" s="129"/>
      <c r="C161" s="129"/>
      <c r="D161" s="129"/>
      <c r="E161" s="129"/>
      <c r="F161" s="116"/>
      <c r="G161" s="122"/>
      <c r="H161" s="122"/>
      <c r="I161" s="122"/>
      <c r="J161" s="16">
        <f t="shared" si="7"/>
        <v>0</v>
      </c>
      <c r="K161" s="36"/>
      <c r="M161" s="133" t="str">
        <f>Stamdata!G17</f>
        <v>Kontingent</v>
      </c>
      <c r="N161" s="122">
        <f>SUMIF($F$149:$F$169, Stamdata!G17, $G$149:$G$169)</f>
        <v>0</v>
      </c>
      <c r="O161" s="14"/>
      <c r="P161" s="14"/>
      <c r="Q161" s="14"/>
      <c r="R161" s="14"/>
      <c r="S161" s="14"/>
      <c r="T161" s="3"/>
    </row>
    <row r="162" spans="1:20" outlineLevel="1" x14ac:dyDescent="0.25">
      <c r="A162" s="95" t="str">
        <f>Stamdata!$C$10</f>
        <v>Isobro</v>
      </c>
      <c r="B162" s="129"/>
      <c r="C162" s="129"/>
      <c r="D162" s="129"/>
      <c r="E162" s="129"/>
      <c r="F162" s="116"/>
      <c r="G162" s="122"/>
      <c r="H162" s="122"/>
      <c r="I162" s="122"/>
      <c r="J162" s="16">
        <f t="shared" si="7"/>
        <v>0</v>
      </c>
      <c r="K162" s="36"/>
      <c r="M162" s="133" t="str">
        <f>Stamdata!G18</f>
        <v>Tilskud</v>
      </c>
      <c r="N162" s="122">
        <f>SUMIF($F$149:$F$169, Stamdata!G18, $G$149:$G$169)</f>
        <v>0</v>
      </c>
      <c r="O162" s="14"/>
      <c r="P162" s="14"/>
      <c r="Q162" s="14"/>
      <c r="R162" s="14"/>
      <c r="S162" s="14"/>
      <c r="T162" s="3"/>
    </row>
    <row r="163" spans="1:20" ht="15.75" outlineLevel="1" thickBot="1" x14ac:dyDescent="0.3">
      <c r="A163" s="95" t="str">
        <f>Stamdata!$C$10</f>
        <v>Isobro</v>
      </c>
      <c r="B163" s="129"/>
      <c r="C163" s="129"/>
      <c r="D163" s="129"/>
      <c r="E163" s="129"/>
      <c r="F163" s="116"/>
      <c r="G163" s="122"/>
      <c r="H163" s="122"/>
      <c r="I163" s="122"/>
      <c r="J163" s="16">
        <f t="shared" si="7"/>
        <v>0</v>
      </c>
      <c r="K163" s="36"/>
      <c r="M163" s="133" t="str">
        <f>Stamdata!G19</f>
        <v>Andet</v>
      </c>
      <c r="N163" s="122">
        <f>SUMIF($F$149:$F$169, Stamdata!G19, $G$149:$G$169)</f>
        <v>0</v>
      </c>
      <c r="O163" s="14"/>
      <c r="P163" s="14"/>
      <c r="Q163" s="14"/>
      <c r="R163" s="14"/>
      <c r="S163" s="14"/>
      <c r="T163" s="3"/>
    </row>
    <row r="164" spans="1:20" ht="15.75" outlineLevel="1" thickBot="1" x14ac:dyDescent="0.3">
      <c r="A164" s="95" t="str">
        <f>Stamdata!$C$10</f>
        <v>Isobro</v>
      </c>
      <c r="B164" s="129"/>
      <c r="C164" s="129"/>
      <c r="D164" s="129"/>
      <c r="E164" s="129"/>
      <c r="F164" s="116"/>
      <c r="G164" s="122"/>
      <c r="H164" s="122"/>
      <c r="I164" s="122"/>
      <c r="J164" s="16">
        <f t="shared" si="7"/>
        <v>0</v>
      </c>
      <c r="K164" s="36"/>
      <c r="M164" s="134" t="s">
        <v>41</v>
      </c>
      <c r="N164" s="135">
        <f>SUM(N161:N163)</f>
        <v>0</v>
      </c>
      <c r="O164" s="14"/>
      <c r="P164" s="14"/>
      <c r="Q164" s="14"/>
      <c r="R164" s="14"/>
      <c r="S164" s="14"/>
      <c r="T164" s="3"/>
    </row>
    <row r="165" spans="1:20" outlineLevel="1" x14ac:dyDescent="0.25">
      <c r="A165" s="95" t="str">
        <f>Stamdata!$C$10</f>
        <v>Isobro</v>
      </c>
      <c r="B165" s="129"/>
      <c r="C165" s="129"/>
      <c r="D165" s="129"/>
      <c r="E165" s="129"/>
      <c r="F165" s="116"/>
      <c r="G165" s="122"/>
      <c r="H165" s="122"/>
      <c r="I165" s="122"/>
      <c r="J165" s="16">
        <f t="shared" si="7"/>
        <v>0</v>
      </c>
      <c r="K165" s="36"/>
      <c r="O165" s="14"/>
      <c r="P165" s="14"/>
      <c r="Q165" s="14"/>
      <c r="R165" s="14"/>
      <c r="S165" s="14"/>
      <c r="T165" s="3"/>
    </row>
    <row r="166" spans="1:20" outlineLevel="1" x14ac:dyDescent="0.25">
      <c r="A166" s="95" t="str">
        <f>Stamdata!$C$10</f>
        <v>Isobro</v>
      </c>
      <c r="B166" s="129"/>
      <c r="C166" s="129"/>
      <c r="D166" s="129"/>
      <c r="E166" s="129"/>
      <c r="F166" s="116"/>
      <c r="G166" s="122"/>
      <c r="H166" s="122"/>
      <c r="I166" s="122"/>
      <c r="J166" s="16">
        <f t="shared" si="7"/>
        <v>0</v>
      </c>
      <c r="K166" s="36"/>
      <c r="M166" s="36"/>
      <c r="N166" s="36"/>
      <c r="O166" s="14"/>
      <c r="P166" s="14"/>
      <c r="Q166" s="14"/>
      <c r="R166" s="14"/>
      <c r="S166" s="14"/>
      <c r="T166" s="3"/>
    </row>
    <row r="167" spans="1:20" outlineLevel="1" x14ac:dyDescent="0.25">
      <c r="A167" s="95" t="str">
        <f>Stamdata!$C$10</f>
        <v>Isobro</v>
      </c>
      <c r="B167" s="123"/>
      <c r="C167" s="123"/>
      <c r="D167" s="123"/>
      <c r="E167" s="123"/>
      <c r="F167" s="116"/>
      <c r="G167" s="122"/>
      <c r="H167" s="122"/>
      <c r="I167" s="122"/>
      <c r="J167" s="16">
        <f t="shared" si="7"/>
        <v>0</v>
      </c>
      <c r="K167" s="36"/>
      <c r="M167" s="36"/>
      <c r="N167" s="36"/>
      <c r="O167" s="14"/>
      <c r="P167" s="14"/>
      <c r="Q167" s="14"/>
      <c r="R167" s="14"/>
      <c r="S167" s="14"/>
      <c r="T167" s="3"/>
    </row>
    <row r="168" spans="1:20" outlineLevel="1" x14ac:dyDescent="0.25">
      <c r="A168" s="95" t="str">
        <f>Stamdata!$C$10</f>
        <v>Isobro</v>
      </c>
      <c r="B168" s="123"/>
      <c r="C168" s="123"/>
      <c r="D168" s="123"/>
      <c r="E168" s="123"/>
      <c r="F168" s="116"/>
      <c r="G168" s="122"/>
      <c r="H168" s="122"/>
      <c r="I168" s="122"/>
      <c r="J168" s="16">
        <f t="shared" si="7"/>
        <v>0</v>
      </c>
      <c r="K168" s="36"/>
      <c r="M168" s="36"/>
      <c r="N168" s="36"/>
      <c r="O168" s="14"/>
      <c r="P168" s="14"/>
      <c r="Q168" s="14"/>
      <c r="R168" s="14"/>
      <c r="S168" s="14"/>
      <c r="T168" s="3"/>
    </row>
    <row r="169" spans="1:20" outlineLevel="1" x14ac:dyDescent="0.25">
      <c r="A169" s="95" t="str">
        <f>Stamdata!$C$10</f>
        <v>Isobro</v>
      </c>
      <c r="B169" s="123"/>
      <c r="C169" s="123"/>
      <c r="D169" s="123"/>
      <c r="E169" s="123"/>
      <c r="F169" s="116"/>
      <c r="G169" s="122"/>
      <c r="H169" s="122"/>
      <c r="I169" s="122"/>
      <c r="J169" s="16">
        <f t="shared" si="7"/>
        <v>0</v>
      </c>
      <c r="K169" s="36"/>
      <c r="M169" s="36"/>
      <c r="N169" s="36"/>
      <c r="O169" s="14"/>
      <c r="P169" s="14"/>
      <c r="Q169" s="14"/>
      <c r="R169" s="14"/>
      <c r="S169" s="14"/>
      <c r="T169" s="3"/>
    </row>
    <row r="170" spans="1:20" ht="15.75" outlineLevel="1" thickBot="1" x14ac:dyDescent="0.3">
      <c r="B170" s="13" t="s">
        <v>4</v>
      </c>
      <c r="C170" s="13"/>
      <c r="D170" s="13"/>
      <c r="E170" s="13"/>
      <c r="F170" s="79"/>
      <c r="G170" s="13">
        <f>SUM(G149:G169)</f>
        <v>0</v>
      </c>
      <c r="H170" s="13">
        <f>-SUM(H149:H169)</f>
        <v>0</v>
      </c>
      <c r="I170" s="96"/>
      <c r="J170" s="16">
        <f>G170+H170</f>
        <v>0</v>
      </c>
      <c r="K170" s="36"/>
      <c r="M170" s="36"/>
      <c r="N170" s="36"/>
      <c r="O170" s="14"/>
      <c r="P170" s="14"/>
      <c r="Q170" s="14"/>
      <c r="R170" s="14"/>
      <c r="S170" s="14"/>
      <c r="T170" s="3"/>
    </row>
    <row r="171" spans="1:20" ht="15.75" thickTop="1" x14ac:dyDescent="0.25">
      <c r="B171" s="14"/>
      <c r="C171" s="14"/>
      <c r="D171" s="14"/>
      <c r="E171" s="14"/>
      <c r="F171" s="82"/>
      <c r="G171" s="14"/>
      <c r="H171" s="14"/>
      <c r="I171" s="14"/>
      <c r="J171" s="14"/>
      <c r="K171" s="14"/>
      <c r="M171" s="14"/>
      <c r="N171" s="14"/>
      <c r="O171" s="14"/>
      <c r="P171" s="14"/>
      <c r="Q171" s="14"/>
      <c r="R171" s="14"/>
      <c r="S171" s="14"/>
      <c r="T171" s="3"/>
    </row>
    <row r="172" spans="1:20" x14ac:dyDescent="0.25">
      <c r="B172" s="14"/>
      <c r="C172" s="14"/>
      <c r="D172" s="14"/>
      <c r="E172" s="14"/>
      <c r="F172" s="82"/>
      <c r="G172" s="14"/>
      <c r="H172" s="14"/>
      <c r="I172" s="14"/>
      <c r="J172" s="14"/>
      <c r="K172" s="14"/>
      <c r="M172" s="14"/>
      <c r="N172" s="14"/>
      <c r="O172" s="14"/>
      <c r="P172" s="14"/>
      <c r="Q172" s="14"/>
      <c r="R172" s="14"/>
      <c r="S172" s="14"/>
      <c r="T172" s="3"/>
    </row>
    <row r="173" spans="1:20" ht="15.75" x14ac:dyDescent="0.25">
      <c r="B173" s="8" t="s">
        <v>17</v>
      </c>
      <c r="C173" s="8"/>
      <c r="D173" s="8"/>
      <c r="E173" s="8"/>
      <c r="F173" s="78" t="str">
        <f>Stamdata!C11</f>
        <v>Puljetitel 5</v>
      </c>
      <c r="K173" s="7"/>
      <c r="M173" s="24"/>
      <c r="N173" s="99" t="str">
        <f>F173</f>
        <v>Puljetitel 5</v>
      </c>
      <c r="O173" s="14"/>
      <c r="P173" s="14"/>
      <c r="Q173" s="14"/>
      <c r="R173" s="14"/>
      <c r="S173" s="14"/>
      <c r="T173" s="3"/>
    </row>
    <row r="174" spans="1:20" outlineLevel="1" x14ac:dyDescent="0.25">
      <c r="B174" s="11"/>
      <c r="C174" s="11"/>
      <c r="D174" s="11"/>
      <c r="E174" s="11"/>
      <c r="F174" s="81"/>
      <c r="G174" s="12"/>
      <c r="H174" s="12"/>
      <c r="I174" s="12"/>
      <c r="J174" s="12"/>
      <c r="K174" s="7"/>
      <c r="M174" s="12"/>
      <c r="N174" s="12"/>
      <c r="O174" s="14"/>
      <c r="P174" s="14"/>
      <c r="Q174" s="14"/>
      <c r="R174" s="14"/>
      <c r="S174" s="14"/>
      <c r="T174" s="3"/>
    </row>
    <row r="175" spans="1:20" ht="40.5" customHeight="1" outlineLevel="1" x14ac:dyDescent="0.25">
      <c r="B175" s="9" t="s">
        <v>0</v>
      </c>
      <c r="C175" s="9" t="s">
        <v>13</v>
      </c>
      <c r="D175" s="9" t="s">
        <v>11</v>
      </c>
      <c r="E175" s="9"/>
      <c r="F175" s="62" t="s">
        <v>29</v>
      </c>
      <c r="G175" s="15" t="s">
        <v>27</v>
      </c>
      <c r="H175" s="15" t="s">
        <v>28</v>
      </c>
      <c r="I175" s="15" t="s">
        <v>52</v>
      </c>
      <c r="J175" s="15"/>
      <c r="K175" s="36"/>
      <c r="M175" s="15" t="s">
        <v>6</v>
      </c>
      <c r="N175" s="15"/>
      <c r="O175" s="14"/>
      <c r="P175" s="14"/>
      <c r="Q175" s="14"/>
      <c r="R175" s="14"/>
      <c r="S175" s="14"/>
      <c r="T175" s="3"/>
    </row>
    <row r="176" spans="1:20" outlineLevel="1" x14ac:dyDescent="0.25">
      <c r="A176" s="95" t="str">
        <f>Stamdata!$C$11</f>
        <v>Puljetitel 5</v>
      </c>
      <c r="B176" s="118"/>
      <c r="C176" s="115"/>
      <c r="D176" s="115"/>
      <c r="E176" s="115"/>
      <c r="F176" s="116"/>
      <c r="G176" s="120"/>
      <c r="H176" s="119"/>
      <c r="I176" s="119"/>
      <c r="J176" s="16">
        <f>G176-H176</f>
        <v>0</v>
      </c>
      <c r="K176" s="36"/>
      <c r="M176" s="133" t="str">
        <f>Stamdata!G6</f>
        <v>Information og oplysning</v>
      </c>
      <c r="N176" s="122">
        <f>-SUMIF($F$176:$F$196, Stamdata!G6, $H$176:$H$196)</f>
        <v>0</v>
      </c>
      <c r="O176" s="14"/>
      <c r="P176" s="14"/>
      <c r="Q176" s="14"/>
      <c r="R176" s="14"/>
      <c r="S176" s="14"/>
      <c r="T176" s="3"/>
    </row>
    <row r="177" spans="1:20" outlineLevel="1" x14ac:dyDescent="0.25">
      <c r="A177" s="95" t="str">
        <f>Stamdata!$C$11</f>
        <v>Puljetitel 5</v>
      </c>
      <c r="B177" s="118"/>
      <c r="C177" s="115"/>
      <c r="D177" s="115"/>
      <c r="E177" s="115"/>
      <c r="F177" s="116"/>
      <c r="G177" s="119"/>
      <c r="H177" s="119"/>
      <c r="I177" s="119"/>
      <c r="J177" s="16">
        <f t="shared" ref="J177:J196" si="8">G177-H177</f>
        <v>0</v>
      </c>
      <c r="K177" s="36"/>
      <c r="M177" s="133" t="str">
        <f>Stamdata!G7</f>
        <v>Netværk-/samtale-grupper</v>
      </c>
      <c r="N177" s="122">
        <f>-SUMIF($F$176:$F$196, Stamdata!G7, $H$176:$H$196)</f>
        <v>0</v>
      </c>
      <c r="O177" s="14"/>
      <c r="P177" s="14"/>
      <c r="Q177" s="14"/>
      <c r="R177" s="14"/>
      <c r="S177" s="14"/>
      <c r="T177" s="3"/>
    </row>
    <row r="178" spans="1:20" outlineLevel="1" x14ac:dyDescent="0.25">
      <c r="A178" s="95" t="str">
        <f>Stamdata!$C$11</f>
        <v>Puljetitel 5</v>
      </c>
      <c r="B178" s="118"/>
      <c r="C178" s="115"/>
      <c r="D178" s="115"/>
      <c r="E178" s="115"/>
      <c r="F178" s="116"/>
      <c r="G178" s="119"/>
      <c r="H178" s="119"/>
      <c r="I178" s="119"/>
      <c r="J178" s="16">
        <f t="shared" si="8"/>
        <v>0</v>
      </c>
      <c r="K178" s="36"/>
      <c r="M178" s="133" t="str">
        <f>Stamdata!G8</f>
        <v>Pårørende-cafe</v>
      </c>
      <c r="N178" s="122">
        <f>-SUMIF($F$176:$F$196, Stamdata!G8, $H$176:$H$196)</f>
        <v>0</v>
      </c>
      <c r="O178" s="14"/>
      <c r="P178" s="14"/>
      <c r="Q178" s="14"/>
      <c r="R178" s="14"/>
      <c r="S178" s="14"/>
      <c r="T178" s="3"/>
    </row>
    <row r="179" spans="1:20" outlineLevel="1" x14ac:dyDescent="0.25">
      <c r="A179" s="95" t="str">
        <f>Stamdata!$C$11</f>
        <v>Puljetitel 5</v>
      </c>
      <c r="B179" s="118"/>
      <c r="C179" s="115"/>
      <c r="D179" s="115"/>
      <c r="E179" s="115"/>
      <c r="F179" s="116"/>
      <c r="G179" s="119"/>
      <c r="H179" s="119"/>
      <c r="I179" s="119"/>
      <c r="J179" s="16">
        <f t="shared" si="8"/>
        <v>0</v>
      </c>
      <c r="K179" s="36"/>
      <c r="M179" s="133" t="str">
        <f>Stamdata!G9</f>
        <v>Støtte/hjælpe aktiviteter</v>
      </c>
      <c r="N179" s="122">
        <f>-SUMIF($F$176:$F$196, Stamdata!G9, $H$176:$H$196)</f>
        <v>0</v>
      </c>
      <c r="O179" s="14"/>
      <c r="P179" s="14"/>
      <c r="Q179" s="14"/>
      <c r="R179" s="14"/>
      <c r="S179" s="14"/>
      <c r="T179" s="3"/>
    </row>
    <row r="180" spans="1:20" outlineLevel="1" x14ac:dyDescent="0.25">
      <c r="A180" s="95" t="str">
        <f>Stamdata!$C$11</f>
        <v>Puljetitel 5</v>
      </c>
      <c r="B180" s="118"/>
      <c r="C180" s="115"/>
      <c r="D180" s="115"/>
      <c r="E180" s="115"/>
      <c r="F180" s="116"/>
      <c r="G180" s="119"/>
      <c r="H180" s="119"/>
      <c r="I180" s="119"/>
      <c r="J180" s="16">
        <f t="shared" si="8"/>
        <v>0</v>
      </c>
      <c r="K180" s="36"/>
      <c r="M180" s="133" t="str">
        <f>Stamdata!G10</f>
        <v>Andre aktiviteter</v>
      </c>
      <c r="N180" s="122">
        <f>-SUMIF($F$176:$F$196, Stamdata!G10, $H$176:$H$196)</f>
        <v>0</v>
      </c>
      <c r="O180" s="14"/>
      <c r="P180" s="14"/>
      <c r="Q180" s="14"/>
      <c r="R180" s="14"/>
      <c r="S180" s="14"/>
      <c r="T180" s="3"/>
    </row>
    <row r="181" spans="1:20" outlineLevel="1" x14ac:dyDescent="0.25">
      <c r="A181" s="95" t="str">
        <f>Stamdata!$C$11</f>
        <v>Puljetitel 5</v>
      </c>
      <c r="B181" s="118"/>
      <c r="C181" s="115"/>
      <c r="D181" s="115"/>
      <c r="E181" s="115"/>
      <c r="F181" s="116"/>
      <c r="G181" s="119"/>
      <c r="H181" s="119"/>
      <c r="I181" s="119"/>
      <c r="J181" s="16">
        <f t="shared" si="8"/>
        <v>0</v>
      </c>
      <c r="K181" s="36"/>
      <c r="M181" s="133" t="str">
        <f>Stamdata!G11</f>
        <v>Kurser for frivillige</v>
      </c>
      <c r="N181" s="122">
        <f>-SUMIF($F$176:$F$196, Stamdata!G11, $H$176:$H$196)</f>
        <v>0</v>
      </c>
      <c r="O181" s="14"/>
      <c r="P181" s="14"/>
      <c r="Q181" s="14"/>
      <c r="R181" s="14"/>
      <c r="S181" s="14"/>
      <c r="T181" s="3"/>
    </row>
    <row r="182" spans="1:20" outlineLevel="1" x14ac:dyDescent="0.25">
      <c r="A182" s="95" t="str">
        <f>Stamdata!$C$11</f>
        <v>Puljetitel 5</v>
      </c>
      <c r="B182" s="118"/>
      <c r="C182" s="115"/>
      <c r="D182" s="115"/>
      <c r="E182" s="115"/>
      <c r="F182" s="116"/>
      <c r="G182" s="119"/>
      <c r="H182" s="119"/>
      <c r="I182" s="119"/>
      <c r="J182" s="16">
        <f t="shared" si="8"/>
        <v>0</v>
      </c>
      <c r="K182" s="36"/>
      <c r="M182" s="133" t="str">
        <f>Stamdata!G12</f>
        <v>Interne foreningsaktiviteter</v>
      </c>
      <c r="N182" s="122">
        <f>-SUMIF($F$176:$F$196, Stamdata!G12, $H$176:$H$196)</f>
        <v>0</v>
      </c>
      <c r="O182" s="14"/>
      <c r="P182" s="14"/>
      <c r="Q182" s="14"/>
      <c r="R182" s="14"/>
      <c r="S182" s="14"/>
      <c r="T182" s="3"/>
    </row>
    <row r="183" spans="1:20" outlineLevel="1" x14ac:dyDescent="0.25">
      <c r="A183" s="95" t="str">
        <f>Stamdata!$C$11</f>
        <v>Puljetitel 5</v>
      </c>
      <c r="B183" s="118"/>
      <c r="C183" s="115"/>
      <c r="D183" s="115"/>
      <c r="E183" s="115"/>
      <c r="F183" s="116"/>
      <c r="G183" s="119"/>
      <c r="H183" s="120"/>
      <c r="I183" s="120"/>
      <c r="J183" s="16">
        <f t="shared" si="8"/>
        <v>0</v>
      </c>
      <c r="K183" s="36"/>
      <c r="M183" s="133" t="str">
        <f>Stamdata!G13</f>
        <v>Diverse</v>
      </c>
      <c r="N183" s="122">
        <f>-SUMIF($F$176:$F$196, Stamdata!G13, $H$176:$H$196)</f>
        <v>0</v>
      </c>
      <c r="O183" s="14"/>
      <c r="P183" s="14"/>
      <c r="Q183" s="14"/>
      <c r="R183" s="14"/>
      <c r="S183" s="14"/>
      <c r="T183" s="3"/>
    </row>
    <row r="184" spans="1:20" ht="15.75" outlineLevel="1" thickBot="1" x14ac:dyDescent="0.3">
      <c r="A184" s="95" t="str">
        <f>Stamdata!$C$11</f>
        <v>Puljetitel 5</v>
      </c>
      <c r="B184" s="118"/>
      <c r="C184" s="115"/>
      <c r="D184" s="115"/>
      <c r="E184" s="115"/>
      <c r="F184" s="116"/>
      <c r="G184" s="119"/>
      <c r="H184" s="119"/>
      <c r="I184" s="119"/>
      <c r="J184" s="16">
        <f t="shared" si="8"/>
        <v>0</v>
      </c>
      <c r="K184" s="36"/>
      <c r="M184" s="133" t="str">
        <f>Stamdata!G14</f>
        <v>Overføres/tilbagebetales</v>
      </c>
      <c r="N184" s="122">
        <f>-SUMIF($F$176:$F$196, Stamdata!G14, $H$176:$H$196)</f>
        <v>0</v>
      </c>
      <c r="O184" s="14"/>
      <c r="P184" s="14"/>
      <c r="Q184" s="14"/>
      <c r="R184" s="14"/>
      <c r="S184" s="14"/>
      <c r="T184" s="3"/>
    </row>
    <row r="185" spans="1:20" ht="15.75" outlineLevel="1" thickBot="1" x14ac:dyDescent="0.3">
      <c r="A185" s="95" t="str">
        <f>Stamdata!$C$11</f>
        <v>Puljetitel 5</v>
      </c>
      <c r="B185" s="118"/>
      <c r="C185" s="115"/>
      <c r="D185" s="115"/>
      <c r="E185" s="115"/>
      <c r="F185" s="116"/>
      <c r="G185" s="119"/>
      <c r="H185" s="120"/>
      <c r="I185" s="120"/>
      <c r="J185" s="16">
        <f t="shared" si="8"/>
        <v>0</v>
      </c>
      <c r="K185" s="36"/>
      <c r="M185" s="134" t="s">
        <v>40</v>
      </c>
      <c r="N185" s="135">
        <f>SUM(N176:N184)</f>
        <v>0</v>
      </c>
      <c r="O185" s="14"/>
      <c r="P185" s="14"/>
      <c r="Q185" s="14"/>
      <c r="R185" s="14"/>
      <c r="S185" s="14"/>
      <c r="T185" s="3"/>
    </row>
    <row r="186" spans="1:20" outlineLevel="1" x14ac:dyDescent="0.25">
      <c r="A186" s="95" t="str">
        <f>Stamdata!$C$11</f>
        <v>Puljetitel 5</v>
      </c>
      <c r="B186" s="118"/>
      <c r="C186" s="115"/>
      <c r="D186" s="115"/>
      <c r="E186" s="115"/>
      <c r="F186" s="116"/>
      <c r="G186" s="119"/>
      <c r="H186" s="119"/>
      <c r="I186" s="119"/>
      <c r="J186" s="16">
        <f t="shared" si="8"/>
        <v>0</v>
      </c>
      <c r="K186" s="36"/>
      <c r="M186" s="37" t="s">
        <v>5</v>
      </c>
      <c r="N186" s="39"/>
      <c r="O186" s="14"/>
      <c r="P186" s="14"/>
      <c r="Q186" s="14"/>
      <c r="R186" s="14"/>
      <c r="S186" s="14"/>
      <c r="T186" s="3"/>
    </row>
    <row r="187" spans="1:20" outlineLevel="1" x14ac:dyDescent="0.25">
      <c r="A187" s="95" t="str">
        <f>Stamdata!$C$11</f>
        <v>Puljetitel 5</v>
      </c>
      <c r="B187" s="118"/>
      <c r="C187" s="115"/>
      <c r="D187" s="115"/>
      <c r="E187" s="115"/>
      <c r="F187" s="116"/>
      <c r="G187" s="119"/>
      <c r="H187" s="120"/>
      <c r="I187" s="120"/>
      <c r="J187" s="16">
        <f t="shared" si="8"/>
        <v>0</v>
      </c>
      <c r="K187" s="36"/>
      <c r="M187" s="38"/>
      <c r="N187" s="38"/>
      <c r="O187" s="14"/>
      <c r="P187" s="14"/>
      <c r="Q187" s="14"/>
      <c r="R187" s="14"/>
      <c r="S187" s="14"/>
      <c r="T187" s="3"/>
    </row>
    <row r="188" spans="1:20" outlineLevel="1" x14ac:dyDescent="0.25">
      <c r="A188" s="95" t="str">
        <f>Stamdata!$C$11</f>
        <v>Puljetitel 5</v>
      </c>
      <c r="B188" s="118"/>
      <c r="C188" s="115"/>
      <c r="D188" s="115"/>
      <c r="E188" s="115"/>
      <c r="F188" s="116"/>
      <c r="G188" s="119"/>
      <c r="H188" s="119"/>
      <c r="I188" s="119"/>
      <c r="J188" s="16">
        <f t="shared" si="8"/>
        <v>0</v>
      </c>
      <c r="K188" s="36"/>
      <c r="M188" s="133" t="str">
        <f>Stamdata!G17</f>
        <v>Kontingent</v>
      </c>
      <c r="N188" s="122">
        <f>SUMIF($F$176:$F$196, Stamdata!G17, $G$176:$G$196)</f>
        <v>0</v>
      </c>
      <c r="O188" s="14"/>
      <c r="P188" s="14"/>
      <c r="Q188" s="14"/>
      <c r="R188" s="14"/>
      <c r="S188" s="14"/>
      <c r="T188" s="3"/>
    </row>
    <row r="189" spans="1:20" outlineLevel="1" x14ac:dyDescent="0.25">
      <c r="A189" s="95" t="str">
        <f>Stamdata!$C$11</f>
        <v>Puljetitel 5</v>
      </c>
      <c r="B189" s="129"/>
      <c r="C189" s="115"/>
      <c r="D189" s="115"/>
      <c r="E189" s="115"/>
      <c r="F189" s="116"/>
      <c r="G189" s="119"/>
      <c r="H189" s="119"/>
      <c r="I189" s="119"/>
      <c r="J189" s="16">
        <f t="shared" si="8"/>
        <v>0</v>
      </c>
      <c r="K189" s="36"/>
      <c r="M189" s="133" t="str">
        <f>Stamdata!G18</f>
        <v>Tilskud</v>
      </c>
      <c r="N189" s="122">
        <f>SUMIF($F$176:$F$196, Stamdata!G18, $G$176:$G$196)</f>
        <v>0</v>
      </c>
      <c r="O189" s="14"/>
      <c r="P189" s="14"/>
      <c r="Q189" s="14"/>
      <c r="R189" s="14"/>
      <c r="S189" s="14"/>
      <c r="T189" s="3"/>
    </row>
    <row r="190" spans="1:20" ht="15.75" outlineLevel="1" thickBot="1" x14ac:dyDescent="0.3">
      <c r="A190" s="95" t="str">
        <f>Stamdata!$C$11</f>
        <v>Puljetitel 5</v>
      </c>
      <c r="B190" s="129"/>
      <c r="C190" s="115"/>
      <c r="D190" s="129"/>
      <c r="E190" s="129"/>
      <c r="F190" s="116"/>
      <c r="G190" s="122"/>
      <c r="H190" s="122"/>
      <c r="I190" s="122"/>
      <c r="J190" s="16">
        <f t="shared" si="8"/>
        <v>0</v>
      </c>
      <c r="K190" s="36"/>
      <c r="M190" s="133" t="str">
        <f>Stamdata!G19</f>
        <v>Andet</v>
      </c>
      <c r="N190" s="122">
        <f>SUMIF($F$176:$F$196, Stamdata!G19, $G$176:$G$196)</f>
        <v>0</v>
      </c>
      <c r="O190" s="14"/>
      <c r="P190" s="14"/>
      <c r="Q190" s="14"/>
      <c r="R190" s="14"/>
      <c r="S190" s="14"/>
      <c r="T190" s="3"/>
    </row>
    <row r="191" spans="1:20" ht="15.75" outlineLevel="1" thickBot="1" x14ac:dyDescent="0.3">
      <c r="A191" s="95" t="str">
        <f>Stamdata!$C$11</f>
        <v>Puljetitel 5</v>
      </c>
      <c r="B191" s="129"/>
      <c r="C191" s="115"/>
      <c r="D191" s="129"/>
      <c r="E191" s="129"/>
      <c r="F191" s="116"/>
      <c r="G191" s="122"/>
      <c r="H191" s="122"/>
      <c r="I191" s="122"/>
      <c r="J191" s="16">
        <f t="shared" si="8"/>
        <v>0</v>
      </c>
      <c r="K191" s="36"/>
      <c r="M191" s="134" t="s">
        <v>41</v>
      </c>
      <c r="N191" s="135">
        <f>SUM(N188:N190)</f>
        <v>0</v>
      </c>
      <c r="O191" s="14"/>
      <c r="P191" s="14"/>
      <c r="Q191" s="14"/>
      <c r="R191" s="14"/>
      <c r="S191" s="14"/>
      <c r="T191" s="3"/>
    </row>
    <row r="192" spans="1:20" outlineLevel="1" x14ac:dyDescent="0.25">
      <c r="A192" s="95" t="str">
        <f>Stamdata!$C$11</f>
        <v>Puljetitel 5</v>
      </c>
      <c r="B192" s="129"/>
      <c r="C192" s="115"/>
      <c r="D192" s="129"/>
      <c r="E192" s="129"/>
      <c r="F192" s="116"/>
      <c r="G192" s="122"/>
      <c r="H192" s="122"/>
      <c r="I192" s="122"/>
      <c r="J192" s="16">
        <f t="shared" si="8"/>
        <v>0</v>
      </c>
      <c r="K192" s="36"/>
      <c r="O192" s="14"/>
      <c r="P192" s="14"/>
      <c r="Q192" s="14"/>
      <c r="R192" s="14"/>
      <c r="S192" s="14"/>
      <c r="T192" s="3"/>
    </row>
    <row r="193" spans="1:20" outlineLevel="1" x14ac:dyDescent="0.25">
      <c r="A193" s="95" t="str">
        <f>Stamdata!$C$11</f>
        <v>Puljetitel 5</v>
      </c>
      <c r="B193" s="129"/>
      <c r="C193" s="129"/>
      <c r="D193" s="129"/>
      <c r="E193" s="129"/>
      <c r="F193" s="116"/>
      <c r="G193" s="122"/>
      <c r="H193" s="122"/>
      <c r="I193" s="122"/>
      <c r="J193" s="16">
        <f t="shared" si="8"/>
        <v>0</v>
      </c>
      <c r="K193" s="36"/>
      <c r="M193" s="36"/>
      <c r="N193" s="36"/>
      <c r="O193" s="14"/>
      <c r="P193" s="14"/>
      <c r="Q193" s="14"/>
      <c r="R193" s="14"/>
      <c r="S193" s="14"/>
      <c r="T193" s="3"/>
    </row>
    <row r="194" spans="1:20" outlineLevel="1" x14ac:dyDescent="0.25">
      <c r="A194" s="95" t="str">
        <f>Stamdata!$C$11</f>
        <v>Puljetitel 5</v>
      </c>
      <c r="B194" s="123"/>
      <c r="C194" s="123"/>
      <c r="D194" s="123"/>
      <c r="E194" s="123"/>
      <c r="F194" s="116"/>
      <c r="G194" s="122"/>
      <c r="H194" s="122"/>
      <c r="I194" s="122"/>
      <c r="J194" s="16">
        <f t="shared" si="8"/>
        <v>0</v>
      </c>
      <c r="K194" s="36"/>
      <c r="M194" s="36"/>
      <c r="N194" s="36"/>
      <c r="O194" s="14"/>
      <c r="P194" s="14"/>
      <c r="Q194" s="14"/>
      <c r="R194" s="14"/>
      <c r="S194" s="14"/>
      <c r="T194" s="3"/>
    </row>
    <row r="195" spans="1:20" outlineLevel="1" x14ac:dyDescent="0.25">
      <c r="A195" s="95" t="str">
        <f>Stamdata!$C$11</f>
        <v>Puljetitel 5</v>
      </c>
      <c r="B195" s="123"/>
      <c r="C195" s="123"/>
      <c r="D195" s="123"/>
      <c r="E195" s="123"/>
      <c r="F195" s="116"/>
      <c r="G195" s="122"/>
      <c r="H195" s="122"/>
      <c r="I195" s="122"/>
      <c r="J195" s="16">
        <f t="shared" si="8"/>
        <v>0</v>
      </c>
      <c r="K195" s="36"/>
      <c r="M195" s="36"/>
      <c r="N195" s="36"/>
      <c r="O195" s="14"/>
      <c r="P195" s="14"/>
      <c r="Q195" s="14"/>
      <c r="R195" s="14"/>
      <c r="S195" s="14"/>
      <c r="T195" s="3"/>
    </row>
    <row r="196" spans="1:20" outlineLevel="1" x14ac:dyDescent="0.25">
      <c r="A196" s="95" t="str">
        <f>Stamdata!$C$11</f>
        <v>Puljetitel 5</v>
      </c>
      <c r="B196" s="123"/>
      <c r="C196" s="123"/>
      <c r="D196" s="123"/>
      <c r="E196" s="123"/>
      <c r="F196" s="116"/>
      <c r="G196" s="122"/>
      <c r="H196" s="122"/>
      <c r="I196" s="122"/>
      <c r="J196" s="16">
        <f t="shared" si="8"/>
        <v>0</v>
      </c>
      <c r="K196" s="36"/>
      <c r="M196" s="36"/>
      <c r="N196" s="36"/>
      <c r="O196" s="14"/>
      <c r="P196" s="14"/>
      <c r="Q196" s="14"/>
      <c r="R196" s="14"/>
      <c r="S196" s="14"/>
      <c r="T196" s="3"/>
    </row>
    <row r="197" spans="1:20" ht="15.75" outlineLevel="1" thickBot="1" x14ac:dyDescent="0.3">
      <c r="B197" s="13" t="s">
        <v>4</v>
      </c>
      <c r="C197" s="13"/>
      <c r="D197" s="13"/>
      <c r="E197" s="13"/>
      <c r="F197" s="79"/>
      <c r="G197" s="13">
        <f>SUM(G176:G196)</f>
        <v>0</v>
      </c>
      <c r="H197" s="13">
        <f>-SUM(H176:H196)</f>
        <v>0</v>
      </c>
      <c r="I197" s="96"/>
      <c r="J197" s="16">
        <f>G197+H197</f>
        <v>0</v>
      </c>
      <c r="K197" s="36"/>
      <c r="M197" s="36"/>
      <c r="N197" s="36"/>
      <c r="O197" s="14"/>
      <c r="P197" s="14"/>
      <c r="Q197" s="14"/>
      <c r="R197" s="14"/>
      <c r="S197" s="14"/>
      <c r="T197" s="3"/>
    </row>
    <row r="198" spans="1:20" ht="15.75" thickTop="1" x14ac:dyDescent="0.25">
      <c r="B198" s="14"/>
      <c r="C198" s="14"/>
      <c r="D198" s="14"/>
      <c r="E198" s="14"/>
      <c r="F198" s="82"/>
      <c r="G198" s="14"/>
      <c r="H198" s="14"/>
      <c r="I198" s="14"/>
      <c r="J198" s="14"/>
      <c r="K198" s="14"/>
      <c r="M198" s="14"/>
      <c r="N198" s="14"/>
      <c r="O198" s="14"/>
      <c r="P198" s="14"/>
      <c r="Q198" s="14"/>
      <c r="R198" s="14"/>
      <c r="S198" s="14"/>
      <c r="T198" s="3"/>
    </row>
    <row r="199" spans="1:20" x14ac:dyDescent="0.25">
      <c r="B199" s="14"/>
      <c r="C199" s="14"/>
      <c r="D199" s="14"/>
      <c r="E199" s="14"/>
      <c r="F199" s="82"/>
      <c r="G199" s="14"/>
      <c r="H199" s="14"/>
      <c r="I199" s="14"/>
      <c r="J199" s="14"/>
      <c r="K199" s="14"/>
      <c r="M199" s="14"/>
      <c r="N199" s="14"/>
      <c r="O199" s="14"/>
      <c r="P199" s="14"/>
      <c r="Q199" s="14"/>
      <c r="R199" s="14"/>
      <c r="S199" s="14"/>
      <c r="T199" s="3"/>
    </row>
    <row r="200" spans="1:20" ht="15.75" x14ac:dyDescent="0.25">
      <c r="B200" s="8" t="s">
        <v>17</v>
      </c>
      <c r="C200" s="8"/>
      <c r="D200" s="8"/>
      <c r="E200" s="8"/>
      <c r="F200" s="78" t="str">
        <f>Stamdata!C12</f>
        <v>Puljetitel 6</v>
      </c>
      <c r="K200" s="7"/>
      <c r="M200" s="24"/>
      <c r="N200" s="99" t="str">
        <f>F200</f>
        <v>Puljetitel 6</v>
      </c>
      <c r="O200" s="14"/>
      <c r="P200" s="14"/>
      <c r="Q200" s="14"/>
      <c r="R200" s="14"/>
      <c r="S200" s="14"/>
      <c r="T200" s="3"/>
    </row>
    <row r="201" spans="1:20" outlineLevel="1" x14ac:dyDescent="0.25">
      <c r="B201" s="11"/>
      <c r="C201" s="11"/>
      <c r="D201" s="11"/>
      <c r="E201" s="11"/>
      <c r="F201" s="81"/>
      <c r="G201" s="12"/>
      <c r="H201" s="12"/>
      <c r="I201" s="12"/>
      <c r="J201" s="12"/>
      <c r="K201" s="7"/>
      <c r="M201" s="12"/>
      <c r="N201" s="12"/>
      <c r="O201" s="14"/>
      <c r="P201" s="14"/>
      <c r="Q201" s="14"/>
      <c r="R201" s="14"/>
      <c r="S201" s="14"/>
      <c r="T201" s="3"/>
    </row>
    <row r="202" spans="1:20" ht="42" customHeight="1" outlineLevel="1" x14ac:dyDescent="0.25">
      <c r="B202" s="9" t="s">
        <v>0</v>
      </c>
      <c r="C202" s="9" t="s">
        <v>13</v>
      </c>
      <c r="D202" s="9" t="s">
        <v>11</v>
      </c>
      <c r="E202" s="9"/>
      <c r="F202" s="62" t="s">
        <v>29</v>
      </c>
      <c r="G202" s="15" t="s">
        <v>27</v>
      </c>
      <c r="H202" s="15" t="s">
        <v>28</v>
      </c>
      <c r="I202" s="15" t="s">
        <v>52</v>
      </c>
      <c r="J202" s="15"/>
      <c r="K202" s="36"/>
      <c r="M202" s="15" t="s">
        <v>6</v>
      </c>
      <c r="N202" s="15"/>
      <c r="O202" s="14"/>
      <c r="P202" s="14"/>
      <c r="Q202" s="14"/>
      <c r="R202" s="14"/>
      <c r="S202" s="14"/>
      <c r="T202" s="3"/>
    </row>
    <row r="203" spans="1:20" outlineLevel="1" x14ac:dyDescent="0.25">
      <c r="A203" s="95" t="str">
        <f>Stamdata!$C$12</f>
        <v>Puljetitel 6</v>
      </c>
      <c r="B203" s="118"/>
      <c r="C203" s="115"/>
      <c r="D203" s="115"/>
      <c r="E203" s="115"/>
      <c r="F203" s="116"/>
      <c r="G203" s="120"/>
      <c r="H203" s="119"/>
      <c r="I203" s="119"/>
      <c r="J203" s="16">
        <f>G203-H203</f>
        <v>0</v>
      </c>
      <c r="K203" s="36"/>
      <c r="M203" s="133" t="str">
        <f>Stamdata!G6</f>
        <v>Information og oplysning</v>
      </c>
      <c r="N203" s="122">
        <f>-SUMIF($F$203:$F$228, Stamdata!G6, $H$203:$H$228)</f>
        <v>0</v>
      </c>
      <c r="O203" s="14"/>
      <c r="P203" s="14"/>
      <c r="Q203" s="14"/>
      <c r="R203" s="14"/>
      <c r="S203" s="14"/>
      <c r="T203" s="3"/>
    </row>
    <row r="204" spans="1:20" outlineLevel="1" x14ac:dyDescent="0.25">
      <c r="A204" s="95" t="str">
        <f>Stamdata!$C$12</f>
        <v>Puljetitel 6</v>
      </c>
      <c r="B204" s="118"/>
      <c r="C204" s="115"/>
      <c r="D204" s="115"/>
      <c r="E204" s="115"/>
      <c r="F204" s="116"/>
      <c r="G204" s="119"/>
      <c r="H204" s="119"/>
      <c r="I204" s="119"/>
      <c r="J204" s="16">
        <f t="shared" ref="J204:J227" si="9">G204-H204</f>
        <v>0</v>
      </c>
      <c r="K204" s="36"/>
      <c r="M204" s="133" t="str">
        <f>Stamdata!G7</f>
        <v>Netværk-/samtale-grupper</v>
      </c>
      <c r="N204" s="122">
        <f>-SUMIF($F$203:$F$228, Stamdata!G7, $H$203:$H$228)</f>
        <v>0</v>
      </c>
      <c r="O204" s="14"/>
      <c r="P204" s="14"/>
      <c r="Q204" s="14"/>
      <c r="R204" s="14"/>
      <c r="S204" s="14"/>
      <c r="T204" s="3"/>
    </row>
    <row r="205" spans="1:20" outlineLevel="1" x14ac:dyDescent="0.25">
      <c r="A205" s="95" t="str">
        <f>Stamdata!$C$12</f>
        <v>Puljetitel 6</v>
      </c>
      <c r="B205" s="118"/>
      <c r="C205" s="115"/>
      <c r="D205" s="115"/>
      <c r="E205" s="115"/>
      <c r="F205" s="116"/>
      <c r="G205" s="119"/>
      <c r="H205" s="119"/>
      <c r="I205" s="119"/>
      <c r="J205" s="16">
        <f t="shared" si="9"/>
        <v>0</v>
      </c>
      <c r="K205" s="36"/>
      <c r="M205" s="133" t="str">
        <f>Stamdata!G8</f>
        <v>Pårørende-cafe</v>
      </c>
      <c r="N205" s="122">
        <f>-SUMIF($F$203:$F$228, Stamdata!G8, $H$203:$H$228)</f>
        <v>0</v>
      </c>
      <c r="O205" s="14"/>
      <c r="P205" s="14"/>
      <c r="Q205" s="14"/>
      <c r="R205" s="14"/>
      <c r="S205" s="14"/>
      <c r="T205" s="3"/>
    </row>
    <row r="206" spans="1:20" outlineLevel="1" x14ac:dyDescent="0.25">
      <c r="A206" s="95" t="str">
        <f>Stamdata!$C$12</f>
        <v>Puljetitel 6</v>
      </c>
      <c r="B206" s="128"/>
      <c r="C206" s="129"/>
      <c r="D206" s="123"/>
      <c r="E206" s="123"/>
      <c r="F206" s="116"/>
      <c r="G206" s="122"/>
      <c r="H206" s="122"/>
      <c r="I206" s="122"/>
      <c r="J206" s="16">
        <f t="shared" si="9"/>
        <v>0</v>
      </c>
      <c r="K206" s="36"/>
      <c r="M206" s="133" t="str">
        <f>Stamdata!G9</f>
        <v>Støtte/hjælpe aktiviteter</v>
      </c>
      <c r="N206" s="122">
        <f>-SUMIF($F$203:$F$228, Stamdata!G9, $H$203:$H$228)</f>
        <v>0</v>
      </c>
      <c r="O206" s="14"/>
      <c r="P206" s="14"/>
      <c r="Q206" s="14"/>
      <c r="R206" s="14"/>
      <c r="S206" s="14"/>
      <c r="T206" s="3"/>
    </row>
    <row r="207" spans="1:20" outlineLevel="1" x14ac:dyDescent="0.25">
      <c r="A207" s="95" t="str">
        <f>Stamdata!$C$12</f>
        <v>Puljetitel 6</v>
      </c>
      <c r="B207" s="128"/>
      <c r="C207" s="129"/>
      <c r="D207" s="123"/>
      <c r="E207" s="123"/>
      <c r="F207" s="116"/>
      <c r="G207" s="122"/>
      <c r="H207" s="122"/>
      <c r="I207" s="122"/>
      <c r="J207" s="16">
        <f t="shared" si="9"/>
        <v>0</v>
      </c>
      <c r="K207" s="36"/>
      <c r="M207" s="133" t="str">
        <f>Stamdata!G10</f>
        <v>Andre aktiviteter</v>
      </c>
      <c r="N207" s="122">
        <f>-SUMIF($F$203:$F$228, Stamdata!G10, $H$203:$H$228)</f>
        <v>0</v>
      </c>
      <c r="O207" s="14"/>
      <c r="P207" s="14"/>
      <c r="Q207" s="14"/>
      <c r="R207" s="14"/>
      <c r="S207" s="14"/>
      <c r="T207" s="3"/>
    </row>
    <row r="208" spans="1:20" outlineLevel="1" x14ac:dyDescent="0.25">
      <c r="A208" s="95" t="str">
        <f>Stamdata!$C$12</f>
        <v>Puljetitel 6</v>
      </c>
      <c r="B208" s="128"/>
      <c r="C208" s="129"/>
      <c r="D208" s="129"/>
      <c r="E208" s="129"/>
      <c r="F208" s="116"/>
      <c r="G208" s="122"/>
      <c r="H208" s="122"/>
      <c r="I208" s="122"/>
      <c r="J208" s="16">
        <f t="shared" si="9"/>
        <v>0</v>
      </c>
      <c r="K208" s="36"/>
      <c r="M208" s="133" t="str">
        <f>Stamdata!G11</f>
        <v>Kurser for frivillige</v>
      </c>
      <c r="N208" s="122">
        <f>-SUMIF($F$203:$F$228, Stamdata!G11, $H$203:$H$228)</f>
        <v>0</v>
      </c>
      <c r="O208" s="14"/>
      <c r="P208" s="14"/>
      <c r="Q208" s="14"/>
      <c r="R208" s="14"/>
      <c r="S208" s="14"/>
      <c r="T208" s="3"/>
    </row>
    <row r="209" spans="1:20" outlineLevel="1" x14ac:dyDescent="0.25">
      <c r="A209" s="95" t="str">
        <f>Stamdata!$C$12</f>
        <v>Puljetitel 6</v>
      </c>
      <c r="B209" s="128"/>
      <c r="C209" s="129"/>
      <c r="D209" s="129"/>
      <c r="E209" s="129"/>
      <c r="F209" s="116"/>
      <c r="G209" s="122"/>
      <c r="H209" s="122"/>
      <c r="I209" s="122"/>
      <c r="J209" s="16">
        <f t="shared" si="9"/>
        <v>0</v>
      </c>
      <c r="K209" s="36"/>
      <c r="M209" s="133" t="str">
        <f>Stamdata!G12</f>
        <v>Interne foreningsaktiviteter</v>
      </c>
      <c r="N209" s="122">
        <f>-SUMIF($F$203:$F$228, Stamdata!G12, $H$203:$H$228)</f>
        <v>0</v>
      </c>
      <c r="O209" s="14"/>
      <c r="P209" s="14"/>
      <c r="Q209" s="14"/>
      <c r="R209" s="14"/>
      <c r="S209" s="14"/>
      <c r="T209" s="3"/>
    </row>
    <row r="210" spans="1:20" outlineLevel="1" x14ac:dyDescent="0.25">
      <c r="A210" s="95" t="str">
        <f>Stamdata!$C$12</f>
        <v>Puljetitel 6</v>
      </c>
      <c r="B210" s="128"/>
      <c r="C210" s="129"/>
      <c r="D210" s="129"/>
      <c r="E210" s="129"/>
      <c r="F210" s="116"/>
      <c r="G210" s="122"/>
      <c r="H210" s="122"/>
      <c r="I210" s="122"/>
      <c r="J210" s="16">
        <f t="shared" si="9"/>
        <v>0</v>
      </c>
      <c r="K210" s="36"/>
      <c r="M210" s="133" t="str">
        <f>Stamdata!G13</f>
        <v>Diverse</v>
      </c>
      <c r="N210" s="122">
        <f>-SUMIF($F$203:$F$228, Stamdata!G13, $H$203:$H$228)</f>
        <v>0</v>
      </c>
      <c r="O210" s="14"/>
      <c r="P210" s="14"/>
      <c r="Q210" s="14"/>
      <c r="R210" s="14"/>
      <c r="S210" s="14"/>
      <c r="T210" s="3"/>
    </row>
    <row r="211" spans="1:20" ht="15.75" outlineLevel="1" thickBot="1" x14ac:dyDescent="0.3">
      <c r="A211" s="95" t="str">
        <f>Stamdata!$C$12</f>
        <v>Puljetitel 6</v>
      </c>
      <c r="B211" s="128"/>
      <c r="C211" s="129"/>
      <c r="D211" s="129"/>
      <c r="E211" s="129"/>
      <c r="F211" s="116"/>
      <c r="G211" s="122"/>
      <c r="H211" s="122"/>
      <c r="I211" s="122"/>
      <c r="J211" s="16">
        <f t="shared" si="9"/>
        <v>0</v>
      </c>
      <c r="K211" s="36"/>
      <c r="M211" s="133" t="str">
        <f>Stamdata!G14</f>
        <v>Overføres/tilbagebetales</v>
      </c>
      <c r="N211" s="122">
        <f>-SUMIF($F$203:$F$228, Stamdata!G14, $H$203:$H$228)</f>
        <v>0</v>
      </c>
      <c r="O211" s="14"/>
      <c r="P211" s="14"/>
      <c r="Q211" s="14"/>
      <c r="R211" s="14"/>
      <c r="S211" s="14"/>
      <c r="T211" s="3"/>
    </row>
    <row r="212" spans="1:20" ht="15.75" outlineLevel="1" thickBot="1" x14ac:dyDescent="0.3">
      <c r="A212" s="95" t="str">
        <f>Stamdata!$C$12</f>
        <v>Puljetitel 6</v>
      </c>
      <c r="B212" s="128"/>
      <c r="C212" s="129"/>
      <c r="D212" s="129"/>
      <c r="E212" s="129"/>
      <c r="F212" s="116"/>
      <c r="G212" s="122"/>
      <c r="H212" s="122"/>
      <c r="I212" s="122"/>
      <c r="J212" s="16">
        <f t="shared" si="9"/>
        <v>0</v>
      </c>
      <c r="K212" s="36"/>
      <c r="M212" s="134" t="s">
        <v>40</v>
      </c>
      <c r="N212" s="135">
        <f>SUM(N203:N211)</f>
        <v>0</v>
      </c>
      <c r="O212" s="14"/>
      <c r="P212" s="14"/>
      <c r="Q212" s="14"/>
      <c r="R212" s="14"/>
      <c r="S212" s="14"/>
      <c r="T212" s="3"/>
    </row>
    <row r="213" spans="1:20" outlineLevel="1" x14ac:dyDescent="0.25">
      <c r="A213" s="95" t="str">
        <f>Stamdata!$C$12</f>
        <v>Puljetitel 6</v>
      </c>
      <c r="B213" s="128"/>
      <c r="C213" s="129"/>
      <c r="D213" s="129"/>
      <c r="E213" s="129"/>
      <c r="F213" s="116"/>
      <c r="G213" s="122"/>
      <c r="H213" s="122"/>
      <c r="I213" s="122"/>
      <c r="J213" s="16">
        <f t="shared" si="9"/>
        <v>0</v>
      </c>
      <c r="K213" s="36"/>
      <c r="M213" s="37" t="s">
        <v>5</v>
      </c>
      <c r="N213" s="54"/>
      <c r="O213" s="14"/>
      <c r="P213" s="14"/>
      <c r="Q213" s="14"/>
      <c r="R213" s="14"/>
      <c r="S213" s="14"/>
      <c r="T213" s="3"/>
    </row>
    <row r="214" spans="1:20" outlineLevel="1" x14ac:dyDescent="0.25">
      <c r="A214" s="95" t="str">
        <f>Stamdata!$C$12</f>
        <v>Puljetitel 6</v>
      </c>
      <c r="B214" s="128"/>
      <c r="C214" s="129"/>
      <c r="D214" s="129"/>
      <c r="E214" s="129"/>
      <c r="F214" s="116"/>
      <c r="G214" s="122"/>
      <c r="H214" s="122"/>
      <c r="I214" s="122"/>
      <c r="J214" s="16">
        <f t="shared" si="9"/>
        <v>0</v>
      </c>
      <c r="K214" s="36"/>
      <c r="M214" s="38"/>
      <c r="N214" s="55"/>
      <c r="O214" s="14"/>
      <c r="P214" s="14"/>
      <c r="Q214" s="14"/>
      <c r="R214" s="14"/>
      <c r="S214" s="14"/>
      <c r="T214" s="3"/>
    </row>
    <row r="215" spans="1:20" outlineLevel="1" x14ac:dyDescent="0.25">
      <c r="A215" s="95" t="str">
        <f>Stamdata!$C$12</f>
        <v>Puljetitel 6</v>
      </c>
      <c r="B215" s="128"/>
      <c r="C215" s="129"/>
      <c r="D215" s="129"/>
      <c r="E215" s="129"/>
      <c r="F215" s="116"/>
      <c r="G215" s="122"/>
      <c r="H215" s="122"/>
      <c r="I215" s="122"/>
      <c r="J215" s="16">
        <f t="shared" si="9"/>
        <v>0</v>
      </c>
      <c r="K215" s="36"/>
      <c r="M215" s="133" t="str">
        <f>Stamdata!G17</f>
        <v>Kontingent</v>
      </c>
      <c r="N215" s="122">
        <f>SUMIF($F$203:$F$228, Stamdata!G17, $G$203:$G$228)</f>
        <v>0</v>
      </c>
      <c r="O215" s="14"/>
      <c r="P215" s="14"/>
      <c r="Q215" s="14"/>
      <c r="R215" s="14"/>
      <c r="S215" s="14"/>
      <c r="T215" s="3"/>
    </row>
    <row r="216" spans="1:20" outlineLevel="1" x14ac:dyDescent="0.25">
      <c r="A216" s="95" t="str">
        <f>Stamdata!$C$12</f>
        <v>Puljetitel 6</v>
      </c>
      <c r="B216" s="128"/>
      <c r="C216" s="129"/>
      <c r="D216" s="129"/>
      <c r="E216" s="129"/>
      <c r="F216" s="116"/>
      <c r="G216" s="122"/>
      <c r="H216" s="122"/>
      <c r="I216" s="122"/>
      <c r="J216" s="16">
        <f t="shared" si="9"/>
        <v>0</v>
      </c>
      <c r="K216" s="36"/>
      <c r="M216" s="133" t="str">
        <f>Stamdata!G18</f>
        <v>Tilskud</v>
      </c>
      <c r="N216" s="122">
        <f>SUMIF($F$203:$F$228, Stamdata!G18, $G$203:$G$228)</f>
        <v>0</v>
      </c>
      <c r="O216" s="14"/>
      <c r="P216" s="14"/>
      <c r="Q216" s="14"/>
      <c r="R216" s="14"/>
      <c r="S216" s="14"/>
      <c r="T216" s="3"/>
    </row>
    <row r="217" spans="1:20" ht="15.75" outlineLevel="1" thickBot="1" x14ac:dyDescent="0.3">
      <c r="A217" s="95" t="str">
        <f>Stamdata!$C$12</f>
        <v>Puljetitel 6</v>
      </c>
      <c r="B217" s="128"/>
      <c r="C217" s="129"/>
      <c r="D217" s="129"/>
      <c r="E217" s="129"/>
      <c r="F217" s="116"/>
      <c r="G217" s="122"/>
      <c r="H217" s="122"/>
      <c r="I217" s="122"/>
      <c r="J217" s="16">
        <f t="shared" si="9"/>
        <v>0</v>
      </c>
      <c r="K217" s="36"/>
      <c r="M217" s="133" t="str">
        <f>Stamdata!G19</f>
        <v>Andet</v>
      </c>
      <c r="N217" s="122">
        <f>SUMIF($F$203:$F$228, Stamdata!G19, $G$203:$G$228)</f>
        <v>0</v>
      </c>
      <c r="O217" s="14"/>
      <c r="P217" s="14"/>
      <c r="Q217" s="14"/>
      <c r="R217" s="14"/>
      <c r="S217" s="14"/>
      <c r="T217" s="3"/>
    </row>
    <row r="218" spans="1:20" ht="15.75" outlineLevel="1" thickBot="1" x14ac:dyDescent="0.3">
      <c r="A218" s="95" t="str">
        <f>Stamdata!$C$12</f>
        <v>Puljetitel 6</v>
      </c>
      <c r="B218" s="128"/>
      <c r="C218" s="129"/>
      <c r="D218" s="129"/>
      <c r="E218" s="129"/>
      <c r="F218" s="116"/>
      <c r="G218" s="122"/>
      <c r="H218" s="122"/>
      <c r="I218" s="122"/>
      <c r="J218" s="16">
        <f t="shared" si="9"/>
        <v>0</v>
      </c>
      <c r="K218" s="36"/>
      <c r="M218" s="134" t="s">
        <v>41</v>
      </c>
      <c r="N218" s="135">
        <f>SUM(N215:N217)</f>
        <v>0</v>
      </c>
      <c r="O218" s="14"/>
      <c r="P218" s="14"/>
      <c r="Q218" s="14"/>
      <c r="R218" s="14"/>
      <c r="S218" s="14"/>
      <c r="T218" s="3"/>
    </row>
    <row r="219" spans="1:20" outlineLevel="1" x14ac:dyDescent="0.25">
      <c r="A219" s="95" t="str">
        <f>Stamdata!$C$12</f>
        <v>Puljetitel 6</v>
      </c>
      <c r="B219" s="128"/>
      <c r="C219" s="129"/>
      <c r="D219" s="129"/>
      <c r="E219" s="129"/>
      <c r="F219" s="116"/>
      <c r="G219" s="122"/>
      <c r="H219" s="122"/>
      <c r="I219" s="122"/>
      <c r="J219" s="16">
        <f t="shared" si="9"/>
        <v>0</v>
      </c>
      <c r="K219" s="36"/>
      <c r="O219" s="14"/>
      <c r="P219" s="14"/>
      <c r="Q219" s="14"/>
      <c r="R219" s="14"/>
      <c r="S219" s="14"/>
      <c r="T219" s="3"/>
    </row>
    <row r="220" spans="1:20" outlineLevel="1" x14ac:dyDescent="0.25">
      <c r="A220" s="95" t="str">
        <f>Stamdata!$C$12</f>
        <v>Puljetitel 6</v>
      </c>
      <c r="B220" s="128"/>
      <c r="C220" s="129"/>
      <c r="D220" s="129"/>
      <c r="E220" s="129"/>
      <c r="F220" s="116"/>
      <c r="G220" s="122"/>
      <c r="H220" s="122"/>
      <c r="I220" s="122"/>
      <c r="J220" s="16">
        <f t="shared" si="9"/>
        <v>0</v>
      </c>
      <c r="K220" s="36"/>
      <c r="M220" s="36"/>
      <c r="N220" s="36"/>
      <c r="O220" s="14"/>
      <c r="P220" s="14"/>
      <c r="Q220" s="14"/>
      <c r="R220" s="14"/>
      <c r="S220" s="14"/>
      <c r="T220" s="3"/>
    </row>
    <row r="221" spans="1:20" outlineLevel="1" x14ac:dyDescent="0.25">
      <c r="A221" s="95" t="str">
        <f>Stamdata!$C$12</f>
        <v>Puljetitel 6</v>
      </c>
      <c r="B221" s="128"/>
      <c r="C221" s="129"/>
      <c r="D221" s="123"/>
      <c r="E221" s="123"/>
      <c r="F221" s="116"/>
      <c r="G221" s="122"/>
      <c r="H221" s="122"/>
      <c r="I221" s="122"/>
      <c r="J221" s="16">
        <f t="shared" si="9"/>
        <v>0</v>
      </c>
      <c r="K221" s="36"/>
      <c r="M221" s="36"/>
      <c r="N221" s="36"/>
      <c r="O221" s="14"/>
      <c r="P221" s="14"/>
      <c r="Q221" s="14"/>
      <c r="R221" s="14"/>
      <c r="S221" s="14"/>
      <c r="T221" s="3"/>
    </row>
    <row r="222" spans="1:20" outlineLevel="1" x14ac:dyDescent="0.25">
      <c r="A222" s="95" t="str">
        <f>Stamdata!$C$12</f>
        <v>Puljetitel 6</v>
      </c>
      <c r="B222" s="128"/>
      <c r="C222" s="129"/>
      <c r="D222" s="123"/>
      <c r="E222" s="123"/>
      <c r="F222" s="116"/>
      <c r="G222" s="122"/>
      <c r="H222" s="122"/>
      <c r="I222" s="122"/>
      <c r="J222" s="16">
        <f t="shared" si="9"/>
        <v>0</v>
      </c>
      <c r="K222" s="36"/>
      <c r="M222" s="36"/>
      <c r="N222" s="36"/>
      <c r="O222" s="14"/>
      <c r="P222" s="14"/>
      <c r="Q222" s="14"/>
      <c r="R222" s="14"/>
      <c r="S222" s="14"/>
      <c r="T222" s="3"/>
    </row>
    <row r="223" spans="1:20" outlineLevel="1" x14ac:dyDescent="0.25">
      <c r="A223" s="95" t="str">
        <f>Stamdata!$C$12</f>
        <v>Puljetitel 6</v>
      </c>
      <c r="B223" s="128"/>
      <c r="C223" s="129"/>
      <c r="D223" s="123"/>
      <c r="E223" s="123"/>
      <c r="F223" s="116"/>
      <c r="G223" s="122"/>
      <c r="H223" s="122"/>
      <c r="I223" s="122"/>
      <c r="J223" s="16">
        <f t="shared" si="9"/>
        <v>0</v>
      </c>
      <c r="K223" s="36"/>
      <c r="M223" s="36"/>
      <c r="N223" s="36"/>
      <c r="O223" s="14"/>
      <c r="P223" s="14"/>
      <c r="Q223" s="14"/>
      <c r="R223" s="14"/>
      <c r="S223" s="14"/>
      <c r="T223" s="3"/>
    </row>
    <row r="224" spans="1:20" outlineLevel="1" x14ac:dyDescent="0.25">
      <c r="A224" s="95" t="str">
        <f>Stamdata!$C$12</f>
        <v>Puljetitel 6</v>
      </c>
      <c r="B224" s="128"/>
      <c r="C224" s="129"/>
      <c r="D224" s="123"/>
      <c r="E224" s="123"/>
      <c r="F224" s="116"/>
      <c r="G224" s="122"/>
      <c r="H224" s="122"/>
      <c r="I224" s="122"/>
      <c r="J224" s="16">
        <f t="shared" si="9"/>
        <v>0</v>
      </c>
      <c r="K224" s="36"/>
      <c r="M224" s="36"/>
      <c r="N224" s="36"/>
      <c r="O224" s="14"/>
      <c r="P224" s="14"/>
      <c r="Q224" s="14"/>
      <c r="R224" s="14"/>
      <c r="S224" s="14"/>
      <c r="T224" s="3"/>
    </row>
    <row r="225" spans="1:23" outlineLevel="1" x14ac:dyDescent="0.25">
      <c r="A225" s="95" t="str">
        <f>Stamdata!$C$12</f>
        <v>Puljetitel 6</v>
      </c>
      <c r="B225" s="128"/>
      <c r="C225" s="129"/>
      <c r="D225" s="123"/>
      <c r="E225" s="123"/>
      <c r="F225" s="116"/>
      <c r="G225" s="122"/>
      <c r="H225" s="122"/>
      <c r="I225" s="122"/>
      <c r="J225" s="16">
        <f t="shared" si="9"/>
        <v>0</v>
      </c>
      <c r="K225" s="36"/>
      <c r="M225" s="36"/>
      <c r="N225" s="36"/>
      <c r="O225" s="14"/>
      <c r="P225" s="14"/>
      <c r="Q225" s="14"/>
      <c r="R225" s="14"/>
      <c r="S225" s="14"/>
      <c r="T225" s="3"/>
    </row>
    <row r="226" spans="1:23" outlineLevel="1" x14ac:dyDescent="0.25">
      <c r="A226" s="95" t="str">
        <f>Stamdata!$C$12</f>
        <v>Puljetitel 6</v>
      </c>
      <c r="B226" s="128"/>
      <c r="C226" s="129"/>
      <c r="D226" s="123"/>
      <c r="E226" s="123"/>
      <c r="F226" s="116"/>
      <c r="G226" s="122"/>
      <c r="H226" s="122"/>
      <c r="I226" s="122"/>
      <c r="J226" s="16">
        <f t="shared" si="9"/>
        <v>0</v>
      </c>
      <c r="K226" s="36"/>
      <c r="M226" s="36"/>
      <c r="N226" s="36"/>
      <c r="O226" s="14"/>
      <c r="P226" s="14"/>
      <c r="Q226" s="14"/>
      <c r="R226" s="14"/>
      <c r="S226" s="14"/>
      <c r="T226" s="3"/>
    </row>
    <row r="227" spans="1:23" outlineLevel="1" x14ac:dyDescent="0.25">
      <c r="A227" s="95" t="str">
        <f>Stamdata!$C$12</f>
        <v>Puljetitel 6</v>
      </c>
      <c r="B227" s="128"/>
      <c r="C227" s="129"/>
      <c r="D227" s="123"/>
      <c r="E227" s="123"/>
      <c r="F227" s="116"/>
      <c r="G227" s="122"/>
      <c r="H227" s="122"/>
      <c r="I227" s="122"/>
      <c r="J227" s="16">
        <f t="shared" si="9"/>
        <v>0</v>
      </c>
      <c r="K227" s="36"/>
      <c r="M227" s="36"/>
      <c r="N227" s="36"/>
      <c r="O227" s="14"/>
      <c r="P227" s="14"/>
      <c r="Q227" s="14"/>
      <c r="R227" s="14"/>
      <c r="S227" s="14"/>
      <c r="T227" s="3"/>
    </row>
    <row r="228" spans="1:23" outlineLevel="1" x14ac:dyDescent="0.25">
      <c r="A228" s="95" t="str">
        <f>Stamdata!$C$12</f>
        <v>Puljetitel 6</v>
      </c>
      <c r="B228" s="128"/>
      <c r="C228" s="129"/>
      <c r="D228" s="123"/>
      <c r="E228" s="123"/>
      <c r="F228" s="116"/>
      <c r="G228" s="122"/>
      <c r="H228" s="122"/>
      <c r="I228" s="122"/>
      <c r="J228" s="16">
        <f>G228-H228</f>
        <v>0</v>
      </c>
      <c r="K228" s="36"/>
      <c r="M228" s="36"/>
      <c r="N228" s="36"/>
      <c r="O228" s="14"/>
      <c r="P228" s="14"/>
      <c r="Q228" s="14"/>
      <c r="R228" s="14"/>
      <c r="S228" s="14"/>
      <c r="T228" s="3"/>
    </row>
    <row r="229" spans="1:23" outlineLevel="1" x14ac:dyDescent="0.25">
      <c r="A229" s="95" t="str">
        <f>Stamdata!$C$12</f>
        <v>Puljetitel 6</v>
      </c>
      <c r="B229" s="118"/>
      <c r="C229" s="130"/>
      <c r="D229" s="130"/>
      <c r="E229" s="130"/>
      <c r="F229" s="116"/>
      <c r="G229" s="131"/>
      <c r="H229" s="131"/>
      <c r="I229" s="131"/>
      <c r="J229" s="16">
        <f>G229-H229</f>
        <v>0</v>
      </c>
      <c r="K229" s="36"/>
      <c r="M229" s="36"/>
      <c r="N229" s="36"/>
      <c r="O229" s="14"/>
      <c r="P229" s="14"/>
      <c r="Q229" s="14"/>
      <c r="R229" s="14"/>
      <c r="S229" s="14"/>
      <c r="T229" s="3"/>
    </row>
    <row r="230" spans="1:23" ht="15.75" outlineLevel="1" thickBot="1" x14ac:dyDescent="0.3">
      <c r="B230" s="13" t="s">
        <v>4</v>
      </c>
      <c r="C230" s="13"/>
      <c r="D230" s="13"/>
      <c r="E230" s="13"/>
      <c r="F230" s="79"/>
      <c r="G230" s="13">
        <f>SUM(G203:G229)</f>
        <v>0</v>
      </c>
      <c r="H230" s="13">
        <f>-SUM(H203:H229)</f>
        <v>0</v>
      </c>
      <c r="I230" s="96"/>
      <c r="J230" s="16">
        <f>G230+H230</f>
        <v>0</v>
      </c>
      <c r="K230" s="36"/>
      <c r="M230" s="36"/>
      <c r="N230" s="36"/>
      <c r="O230" s="14"/>
      <c r="P230" s="14"/>
      <c r="Q230" s="14"/>
      <c r="R230" s="14"/>
      <c r="S230" s="14"/>
      <c r="T230" s="3"/>
    </row>
    <row r="231" spans="1:23" ht="15.75" thickTop="1" x14ac:dyDescent="0.25">
      <c r="B231" s="14"/>
      <c r="C231" s="14"/>
      <c r="D231" s="14"/>
      <c r="E231" s="14"/>
      <c r="F231" s="82"/>
      <c r="G231" s="14"/>
      <c r="H231" s="14"/>
      <c r="I231" s="14"/>
      <c r="J231" s="14"/>
      <c r="K231" s="14"/>
      <c r="M231" s="14"/>
      <c r="N231" s="14"/>
      <c r="O231" s="14"/>
      <c r="P231" s="14"/>
      <c r="Q231" s="14"/>
      <c r="R231" s="14"/>
      <c r="S231" s="14"/>
      <c r="T231" s="3"/>
    </row>
    <row r="232" spans="1:23" x14ac:dyDescent="0.25">
      <c r="B232" s="14"/>
      <c r="C232" s="14"/>
      <c r="D232" s="14"/>
      <c r="E232" s="14"/>
      <c r="F232" s="82"/>
      <c r="G232" s="14"/>
      <c r="H232" s="14"/>
      <c r="I232" s="14"/>
      <c r="J232" s="14"/>
      <c r="K232" s="14"/>
      <c r="M232" s="14"/>
      <c r="N232" s="14"/>
      <c r="O232" s="14"/>
      <c r="P232" s="14"/>
      <c r="Q232" s="14"/>
      <c r="R232" s="14"/>
      <c r="S232" s="14"/>
      <c r="T232" s="3"/>
    </row>
    <row r="233" spans="1:23" ht="15.75" x14ac:dyDescent="0.25">
      <c r="B233" s="8" t="s">
        <v>17</v>
      </c>
      <c r="C233" s="8"/>
      <c r="D233" s="8"/>
      <c r="E233" s="8"/>
      <c r="F233" s="78" t="str">
        <f>Stamdata!C13</f>
        <v>Puljetitel 7</v>
      </c>
      <c r="K233" s="7"/>
      <c r="M233" s="24"/>
      <c r="N233" s="99" t="str">
        <f>F233</f>
        <v>Puljetitel 7</v>
      </c>
      <c r="O233" s="14"/>
      <c r="P233" s="14"/>
      <c r="Q233" s="14"/>
      <c r="R233" s="14"/>
      <c r="S233" s="14"/>
      <c r="T233" s="3"/>
    </row>
    <row r="234" spans="1:23" outlineLevel="2" x14ac:dyDescent="0.25">
      <c r="B234" s="11"/>
      <c r="C234" s="11"/>
      <c r="D234" s="11"/>
      <c r="E234" s="11"/>
      <c r="F234" s="81"/>
      <c r="G234" s="12"/>
      <c r="H234" s="12"/>
      <c r="I234" s="12"/>
      <c r="J234" s="12"/>
      <c r="K234" s="7"/>
      <c r="M234" s="12"/>
      <c r="N234" s="12"/>
      <c r="O234" s="14"/>
      <c r="P234" s="14"/>
      <c r="Q234" s="14"/>
      <c r="R234" s="14"/>
      <c r="S234" s="14"/>
      <c r="T234" s="3"/>
    </row>
    <row r="235" spans="1:23" ht="37.15" customHeight="1" outlineLevel="2" x14ac:dyDescent="0.25">
      <c r="B235" s="9" t="s">
        <v>0</v>
      </c>
      <c r="C235" s="9" t="s">
        <v>13</v>
      </c>
      <c r="D235" s="9" t="s">
        <v>11</v>
      </c>
      <c r="E235" s="9"/>
      <c r="F235" s="62" t="s">
        <v>29</v>
      </c>
      <c r="G235" s="15" t="s">
        <v>27</v>
      </c>
      <c r="H235" s="15" t="s">
        <v>28</v>
      </c>
      <c r="I235" s="15" t="s">
        <v>52</v>
      </c>
      <c r="J235" s="15"/>
      <c r="K235" s="36"/>
      <c r="M235" s="15" t="s">
        <v>6</v>
      </c>
      <c r="N235" s="15"/>
      <c r="O235" s="14"/>
      <c r="P235" s="14"/>
      <c r="Q235" s="14"/>
      <c r="R235" s="14"/>
      <c r="S235" s="14"/>
      <c r="T235" s="3"/>
    </row>
    <row r="236" spans="1:23" ht="15" customHeight="1" outlineLevel="2" x14ac:dyDescent="0.25">
      <c r="A236" s="95" t="e">
        <f>Stamdata!#REF!</f>
        <v>#REF!</v>
      </c>
      <c r="B236" s="129"/>
      <c r="C236" s="115"/>
      <c r="D236" s="115"/>
      <c r="E236" s="115"/>
      <c r="F236" s="116"/>
      <c r="G236" s="120"/>
      <c r="H236" s="122"/>
      <c r="I236" s="122"/>
      <c r="J236" s="16">
        <f>G236-H236</f>
        <v>0</v>
      </c>
      <c r="K236" s="36"/>
      <c r="M236" s="133" t="str">
        <f>Stamdata!G6</f>
        <v>Information og oplysning</v>
      </c>
      <c r="N236" s="122">
        <f>-SUMIF($F$236:$F$256, Stamdata!G6, $H$236:$H$256)</f>
        <v>0</v>
      </c>
      <c r="O236" s="14"/>
      <c r="P236" s="14"/>
      <c r="Q236" s="14"/>
      <c r="R236" s="14"/>
      <c r="S236" s="14"/>
      <c r="T236" s="3"/>
    </row>
    <row r="237" spans="1:23" ht="15" customHeight="1" outlineLevel="2" x14ac:dyDescent="0.25">
      <c r="A237" s="95" t="e">
        <f>Stamdata!#REF!</f>
        <v>#REF!</v>
      </c>
      <c r="B237" s="128"/>
      <c r="C237" s="129"/>
      <c r="D237" s="123"/>
      <c r="E237" s="123"/>
      <c r="F237" s="116"/>
      <c r="G237" s="122"/>
      <c r="H237" s="122"/>
      <c r="I237" s="122"/>
      <c r="J237" s="16">
        <f t="shared" ref="J237:J256" si="10">G237-H237</f>
        <v>0</v>
      </c>
      <c r="K237" s="36"/>
      <c r="M237" s="133" t="str">
        <f>Stamdata!G7</f>
        <v>Netværk-/samtale-grupper</v>
      </c>
      <c r="N237" s="122">
        <f>-SUMIF($F$236:$F$256, Stamdata!G7, $H$236:$H$256)</f>
        <v>0</v>
      </c>
      <c r="O237" s="14"/>
      <c r="P237" s="14"/>
      <c r="Q237" s="14"/>
      <c r="R237" s="14"/>
      <c r="S237" s="14"/>
      <c r="T237" s="3"/>
    </row>
    <row r="238" spans="1:23" outlineLevel="2" x14ac:dyDescent="0.25">
      <c r="A238" s="95" t="e">
        <f>Stamdata!#REF!</f>
        <v>#REF!</v>
      </c>
      <c r="B238" s="128"/>
      <c r="C238" s="129"/>
      <c r="D238" s="123"/>
      <c r="E238" s="123"/>
      <c r="F238" s="116"/>
      <c r="G238" s="122"/>
      <c r="H238" s="122"/>
      <c r="I238" s="122"/>
      <c r="J238" s="16">
        <f t="shared" si="10"/>
        <v>0</v>
      </c>
      <c r="K238" s="36"/>
      <c r="M238" s="133" t="str">
        <f>Stamdata!G8</f>
        <v>Pårørende-cafe</v>
      </c>
      <c r="N238" s="122">
        <f>-SUMIF($F$236:$F$256, Stamdata!G8, $H$236:$H$256)</f>
        <v>0</v>
      </c>
      <c r="O238" s="14"/>
      <c r="P238" s="14"/>
      <c r="Q238" s="14"/>
      <c r="R238" s="14"/>
      <c r="S238" s="14"/>
      <c r="T238" s="3"/>
    </row>
    <row r="239" spans="1:23" outlineLevel="2" x14ac:dyDescent="0.25">
      <c r="A239" s="95" t="e">
        <f>Stamdata!#REF!</f>
        <v>#REF!</v>
      </c>
      <c r="B239" s="128"/>
      <c r="C239" s="129"/>
      <c r="D239" s="123"/>
      <c r="E239" s="123"/>
      <c r="F239" s="116"/>
      <c r="G239" s="122"/>
      <c r="H239" s="122"/>
      <c r="I239" s="122"/>
      <c r="J239" s="16">
        <f t="shared" si="10"/>
        <v>0</v>
      </c>
      <c r="K239" s="36"/>
      <c r="M239" s="133" t="str">
        <f>Stamdata!G9</f>
        <v>Støtte/hjælpe aktiviteter</v>
      </c>
      <c r="N239" s="122">
        <f>-SUMIF($F$236:$F$256, Stamdata!G9, $H$236:$H$256)</f>
        <v>0</v>
      </c>
      <c r="O239" s="14"/>
      <c r="P239" s="14"/>
      <c r="Q239" s="14"/>
      <c r="R239" s="14"/>
      <c r="S239" s="14"/>
      <c r="T239" s="3"/>
    </row>
    <row r="240" spans="1:23" s="18" customFormat="1" outlineLevel="2" x14ac:dyDescent="0.25">
      <c r="A240" s="95" t="e">
        <f>Stamdata!#REF!</f>
        <v>#REF!</v>
      </c>
      <c r="B240" s="118"/>
      <c r="C240" s="115"/>
      <c r="D240" s="115"/>
      <c r="E240" s="115"/>
      <c r="F240" s="116"/>
      <c r="G240" s="119"/>
      <c r="H240" s="119"/>
      <c r="I240" s="119"/>
      <c r="J240" s="16">
        <f t="shared" si="10"/>
        <v>0</v>
      </c>
      <c r="K240" s="36"/>
      <c r="M240" s="133" t="str">
        <f>Stamdata!G10</f>
        <v>Andre aktiviteter</v>
      </c>
      <c r="N240" s="122">
        <f>-SUMIF($F$236:$F$256, Stamdata!G10, $H$236:$H$256)</f>
        <v>0</v>
      </c>
      <c r="O240" s="14"/>
      <c r="P240" s="14"/>
      <c r="Q240" s="14"/>
      <c r="R240" s="14"/>
      <c r="S240" s="14"/>
      <c r="T240" s="3"/>
      <c r="U240" s="3"/>
      <c r="V240" s="3"/>
      <c r="W240" s="3"/>
    </row>
    <row r="241" spans="1:20" outlineLevel="2" x14ac:dyDescent="0.25">
      <c r="A241" s="95" t="e">
        <f>Stamdata!#REF!</f>
        <v>#REF!</v>
      </c>
      <c r="B241" s="118"/>
      <c r="C241" s="115"/>
      <c r="D241" s="115"/>
      <c r="E241" s="115"/>
      <c r="F241" s="116"/>
      <c r="G241" s="119"/>
      <c r="H241" s="119"/>
      <c r="I241" s="119"/>
      <c r="J241" s="16">
        <f t="shared" si="10"/>
        <v>0</v>
      </c>
      <c r="K241" s="36"/>
      <c r="M241" s="133" t="str">
        <f>Stamdata!G11</f>
        <v>Kurser for frivillige</v>
      </c>
      <c r="N241" s="122">
        <f>-SUMIF($F$236:$F$256, Stamdata!G11, $H$236:$H$256)</f>
        <v>0</v>
      </c>
      <c r="O241" s="14"/>
      <c r="P241" s="14"/>
      <c r="Q241" s="14"/>
      <c r="R241" s="14"/>
      <c r="S241" s="14"/>
      <c r="T241" s="3"/>
    </row>
    <row r="242" spans="1:20" outlineLevel="2" x14ac:dyDescent="0.25">
      <c r="A242" s="95" t="e">
        <f>Stamdata!#REF!</f>
        <v>#REF!</v>
      </c>
      <c r="B242" s="118"/>
      <c r="C242" s="115"/>
      <c r="D242" s="115"/>
      <c r="E242" s="115"/>
      <c r="F242" s="116"/>
      <c r="G242" s="119"/>
      <c r="H242" s="119"/>
      <c r="I242" s="119"/>
      <c r="J242" s="16">
        <f t="shared" si="10"/>
        <v>0</v>
      </c>
      <c r="K242" s="36"/>
      <c r="M242" s="133" t="str">
        <f>Stamdata!G12</f>
        <v>Interne foreningsaktiviteter</v>
      </c>
      <c r="N242" s="122">
        <f>-SUMIF($F$236:$F$256, Stamdata!G12, $H$236:$H$256)</f>
        <v>0</v>
      </c>
      <c r="O242" s="14"/>
      <c r="P242" s="14"/>
      <c r="Q242" s="14"/>
      <c r="R242" s="14"/>
      <c r="S242" s="14"/>
      <c r="T242" s="3"/>
    </row>
    <row r="243" spans="1:20" outlineLevel="2" x14ac:dyDescent="0.25">
      <c r="A243" s="95" t="e">
        <f>Stamdata!#REF!</f>
        <v>#REF!</v>
      </c>
      <c r="B243" s="128"/>
      <c r="C243" s="129"/>
      <c r="D243" s="123"/>
      <c r="E243" s="123"/>
      <c r="F243" s="116"/>
      <c r="G243" s="122"/>
      <c r="H243" s="122"/>
      <c r="I243" s="122"/>
      <c r="J243" s="16">
        <f t="shared" si="10"/>
        <v>0</v>
      </c>
      <c r="K243" s="36"/>
      <c r="M243" s="133" t="str">
        <f>Stamdata!G13</f>
        <v>Diverse</v>
      </c>
      <c r="N243" s="122">
        <f>-SUMIF($F$236:$F$256, Stamdata!G13, $H$236:$H$256)</f>
        <v>0</v>
      </c>
      <c r="O243" s="14"/>
      <c r="P243" s="14"/>
      <c r="Q243" s="14"/>
      <c r="R243" s="14"/>
      <c r="S243" s="14"/>
      <c r="T243" s="3"/>
    </row>
    <row r="244" spans="1:20" ht="15.75" outlineLevel="2" thickBot="1" x14ac:dyDescent="0.3">
      <c r="A244" s="95" t="e">
        <f>Stamdata!#REF!</f>
        <v>#REF!</v>
      </c>
      <c r="B244" s="128"/>
      <c r="C244" s="129"/>
      <c r="D244" s="123"/>
      <c r="E244" s="123"/>
      <c r="F244" s="116"/>
      <c r="G244" s="122"/>
      <c r="H244" s="122"/>
      <c r="I244" s="122"/>
      <c r="J244" s="16">
        <f t="shared" si="10"/>
        <v>0</v>
      </c>
      <c r="K244" s="36"/>
      <c r="M244" s="133" t="str">
        <f>Stamdata!G14</f>
        <v>Overføres/tilbagebetales</v>
      </c>
      <c r="N244" s="122">
        <f>-SUMIF($F$236:$F$256, Stamdata!G14, $H$236:$H$256)</f>
        <v>0</v>
      </c>
      <c r="O244" s="14"/>
      <c r="P244" s="14"/>
      <c r="Q244" s="14"/>
      <c r="R244" s="14"/>
      <c r="S244" s="14"/>
      <c r="T244" s="3"/>
    </row>
    <row r="245" spans="1:20" ht="15.75" outlineLevel="2" thickBot="1" x14ac:dyDescent="0.3">
      <c r="A245" s="95" t="e">
        <f>Stamdata!#REF!</f>
        <v>#REF!</v>
      </c>
      <c r="B245" s="129"/>
      <c r="C245" s="129"/>
      <c r="D245" s="129"/>
      <c r="E245" s="129"/>
      <c r="F245" s="116"/>
      <c r="G245" s="122"/>
      <c r="H245" s="122"/>
      <c r="I245" s="122"/>
      <c r="J245" s="16">
        <f t="shared" si="10"/>
        <v>0</v>
      </c>
      <c r="K245" s="36"/>
      <c r="M245" s="134" t="s">
        <v>40</v>
      </c>
      <c r="N245" s="135">
        <f>SUM(N236:N244)</f>
        <v>0</v>
      </c>
      <c r="O245" s="14"/>
      <c r="P245" s="14"/>
      <c r="Q245" s="14"/>
      <c r="R245" s="14"/>
      <c r="S245" s="14"/>
      <c r="T245" s="3"/>
    </row>
    <row r="246" spans="1:20" outlineLevel="2" x14ac:dyDescent="0.25">
      <c r="A246" s="95" t="e">
        <f>Stamdata!#REF!</f>
        <v>#REF!</v>
      </c>
      <c r="B246" s="129"/>
      <c r="C246" s="129"/>
      <c r="D246" s="129"/>
      <c r="E246" s="129"/>
      <c r="F246" s="116"/>
      <c r="G246" s="122"/>
      <c r="H246" s="122"/>
      <c r="I246" s="122"/>
      <c r="J246" s="16">
        <f t="shared" si="10"/>
        <v>0</v>
      </c>
      <c r="K246" s="36"/>
      <c r="M246" s="37" t="s">
        <v>5</v>
      </c>
      <c r="N246" s="46"/>
      <c r="O246" s="14"/>
      <c r="P246" s="14"/>
      <c r="Q246" s="14"/>
      <c r="R246" s="14"/>
      <c r="S246" s="14"/>
      <c r="T246" s="3"/>
    </row>
    <row r="247" spans="1:20" outlineLevel="2" x14ac:dyDescent="0.25">
      <c r="A247" s="95" t="e">
        <f>Stamdata!#REF!</f>
        <v>#REF!</v>
      </c>
      <c r="B247" s="129"/>
      <c r="C247" s="129"/>
      <c r="D247" s="129"/>
      <c r="E247" s="129"/>
      <c r="F247" s="116"/>
      <c r="G247" s="122"/>
      <c r="H247" s="122"/>
      <c r="I247" s="122"/>
      <c r="J247" s="16">
        <f t="shared" si="10"/>
        <v>0</v>
      </c>
      <c r="K247" s="36"/>
      <c r="M247" s="38"/>
      <c r="N247" s="40"/>
      <c r="O247" s="14"/>
      <c r="P247" s="14"/>
      <c r="Q247" s="14"/>
      <c r="R247" s="14"/>
      <c r="S247" s="14"/>
      <c r="T247" s="3"/>
    </row>
    <row r="248" spans="1:20" outlineLevel="2" x14ac:dyDescent="0.25">
      <c r="A248" s="95" t="e">
        <f>Stamdata!#REF!</f>
        <v>#REF!</v>
      </c>
      <c r="B248" s="129"/>
      <c r="C248" s="129"/>
      <c r="D248" s="129"/>
      <c r="E248" s="129"/>
      <c r="F248" s="116"/>
      <c r="G248" s="122"/>
      <c r="H248" s="122"/>
      <c r="I248" s="122"/>
      <c r="J248" s="16">
        <f t="shared" si="10"/>
        <v>0</v>
      </c>
      <c r="K248" s="36"/>
      <c r="M248" s="133" t="str">
        <f>Stamdata!G17</f>
        <v>Kontingent</v>
      </c>
      <c r="N248" s="122">
        <f>SUMIF($F$236:$F$256, Stamdata!G17, $H$236:$H$256)</f>
        <v>0</v>
      </c>
      <c r="O248" s="14"/>
      <c r="P248" s="14"/>
      <c r="Q248" s="14"/>
      <c r="R248" s="14"/>
      <c r="S248" s="14"/>
      <c r="T248" s="3"/>
    </row>
    <row r="249" spans="1:20" ht="16.899999999999999" customHeight="1" outlineLevel="2" x14ac:dyDescent="0.25">
      <c r="A249" s="95" t="e">
        <f>Stamdata!#REF!</f>
        <v>#REF!</v>
      </c>
      <c r="B249" s="129"/>
      <c r="C249" s="129"/>
      <c r="D249" s="129"/>
      <c r="E249" s="129"/>
      <c r="F249" s="116"/>
      <c r="G249" s="122"/>
      <c r="H249" s="122"/>
      <c r="I249" s="122"/>
      <c r="J249" s="16">
        <f t="shared" si="10"/>
        <v>0</v>
      </c>
      <c r="K249" s="36"/>
      <c r="M249" s="133" t="str">
        <f>Stamdata!G18</f>
        <v>Tilskud</v>
      </c>
      <c r="N249" s="122">
        <f>SUMIF($F$236:$F$256, Stamdata!G18, $H$236:$H$256)</f>
        <v>0</v>
      </c>
      <c r="O249" s="14"/>
      <c r="P249" s="14"/>
      <c r="Q249" s="14"/>
      <c r="R249" s="14"/>
      <c r="S249" s="14"/>
      <c r="T249" s="3"/>
    </row>
    <row r="250" spans="1:20" ht="16.899999999999999" customHeight="1" outlineLevel="2" thickBot="1" x14ac:dyDescent="0.3">
      <c r="A250" s="95" t="e">
        <f>Stamdata!#REF!</f>
        <v>#REF!</v>
      </c>
      <c r="B250" s="129"/>
      <c r="C250" s="129"/>
      <c r="D250" s="129"/>
      <c r="E250" s="129"/>
      <c r="F250" s="116"/>
      <c r="G250" s="122"/>
      <c r="H250" s="122"/>
      <c r="I250" s="122"/>
      <c r="J250" s="16">
        <f t="shared" si="10"/>
        <v>0</v>
      </c>
      <c r="K250" s="36"/>
      <c r="M250" s="133" t="str">
        <f>Stamdata!G19</f>
        <v>Andet</v>
      </c>
      <c r="N250" s="122">
        <f>SUMIF($F$236:$F$256, Stamdata!G19, $H$236:$H$256)</f>
        <v>0</v>
      </c>
      <c r="O250" s="14"/>
      <c r="P250" s="14"/>
      <c r="Q250" s="14"/>
      <c r="R250" s="14"/>
      <c r="S250" s="14"/>
      <c r="T250" s="3"/>
    </row>
    <row r="251" spans="1:20" ht="15.75" outlineLevel="2" thickBot="1" x14ac:dyDescent="0.3">
      <c r="A251" s="95" t="e">
        <f>Stamdata!#REF!</f>
        <v>#REF!</v>
      </c>
      <c r="B251" s="129"/>
      <c r="C251" s="129"/>
      <c r="D251" s="129"/>
      <c r="E251" s="129"/>
      <c r="F251" s="116"/>
      <c r="G251" s="122"/>
      <c r="H251" s="122"/>
      <c r="I251" s="122"/>
      <c r="J251" s="16">
        <f t="shared" si="10"/>
        <v>0</v>
      </c>
      <c r="K251" s="36"/>
      <c r="M251" s="134" t="s">
        <v>41</v>
      </c>
      <c r="N251" s="135">
        <f>SUM(N248:N250)</f>
        <v>0</v>
      </c>
      <c r="O251" s="14"/>
      <c r="P251" s="14"/>
      <c r="Q251" s="14"/>
      <c r="R251" s="14"/>
      <c r="S251" s="14"/>
      <c r="T251" s="3"/>
    </row>
    <row r="252" spans="1:20" outlineLevel="2" x14ac:dyDescent="0.25">
      <c r="A252" s="95" t="e">
        <f>Stamdata!#REF!</f>
        <v>#REF!</v>
      </c>
      <c r="B252" s="129"/>
      <c r="C252" s="129"/>
      <c r="D252" s="129"/>
      <c r="E252" s="129"/>
      <c r="F252" s="116"/>
      <c r="G252" s="122"/>
      <c r="H252" s="122"/>
      <c r="I252" s="122"/>
      <c r="J252" s="16">
        <f t="shared" si="10"/>
        <v>0</v>
      </c>
      <c r="K252" s="36"/>
      <c r="O252" s="14"/>
      <c r="P252" s="14"/>
      <c r="Q252" s="14"/>
      <c r="R252" s="14"/>
      <c r="S252" s="14"/>
      <c r="T252" s="3"/>
    </row>
    <row r="253" spans="1:20" outlineLevel="2" x14ac:dyDescent="0.25">
      <c r="A253" s="95" t="e">
        <f>Stamdata!#REF!</f>
        <v>#REF!</v>
      </c>
      <c r="B253" s="129"/>
      <c r="C253" s="129"/>
      <c r="D253" s="129"/>
      <c r="E253" s="129"/>
      <c r="F253" s="116"/>
      <c r="G253" s="122"/>
      <c r="H253" s="122"/>
      <c r="I253" s="122"/>
      <c r="J253" s="16">
        <f t="shared" si="10"/>
        <v>0</v>
      </c>
      <c r="K253" s="36"/>
      <c r="M253" s="36"/>
      <c r="N253" s="36"/>
      <c r="O253" s="14"/>
      <c r="P253" s="14"/>
      <c r="Q253" s="14"/>
      <c r="R253" s="14"/>
      <c r="S253" s="14"/>
      <c r="T253" s="3"/>
    </row>
    <row r="254" spans="1:20" outlineLevel="2" x14ac:dyDescent="0.25">
      <c r="A254" s="95" t="e">
        <f>Stamdata!#REF!</f>
        <v>#REF!</v>
      </c>
      <c r="B254" s="123"/>
      <c r="C254" s="123"/>
      <c r="D254" s="123"/>
      <c r="E254" s="123"/>
      <c r="F254" s="116"/>
      <c r="G254" s="122"/>
      <c r="H254" s="122"/>
      <c r="I254" s="122"/>
      <c r="J254" s="16">
        <f t="shared" si="10"/>
        <v>0</v>
      </c>
      <c r="K254" s="36"/>
      <c r="M254" s="36"/>
      <c r="N254" s="36"/>
      <c r="O254" s="14"/>
      <c r="P254" s="14"/>
      <c r="Q254" s="14"/>
      <c r="R254" s="14"/>
      <c r="S254" s="14"/>
      <c r="T254" s="3"/>
    </row>
    <row r="255" spans="1:20" outlineLevel="2" x14ac:dyDescent="0.25">
      <c r="A255" s="95" t="e">
        <f>Stamdata!#REF!</f>
        <v>#REF!</v>
      </c>
      <c r="B255" s="123"/>
      <c r="C255" s="123"/>
      <c r="D255" s="123"/>
      <c r="E255" s="123"/>
      <c r="F255" s="116"/>
      <c r="G255" s="122"/>
      <c r="H255" s="122"/>
      <c r="I255" s="122"/>
      <c r="J255" s="16">
        <f t="shared" si="10"/>
        <v>0</v>
      </c>
      <c r="K255" s="36"/>
      <c r="M255" s="36"/>
      <c r="N255" s="36"/>
      <c r="O255" s="14"/>
      <c r="P255" s="14"/>
      <c r="Q255" s="14"/>
      <c r="R255" s="14"/>
      <c r="S255" s="14"/>
      <c r="T255" s="3"/>
    </row>
    <row r="256" spans="1:20" outlineLevel="2" x14ac:dyDescent="0.25">
      <c r="A256" s="95" t="e">
        <f>Stamdata!#REF!</f>
        <v>#REF!</v>
      </c>
      <c r="B256" s="123"/>
      <c r="C256" s="123"/>
      <c r="D256" s="123"/>
      <c r="E256" s="123"/>
      <c r="F256" s="116"/>
      <c r="G256" s="122"/>
      <c r="H256" s="122"/>
      <c r="I256" s="122"/>
      <c r="J256" s="16">
        <f t="shared" si="10"/>
        <v>0</v>
      </c>
      <c r="K256" s="36"/>
      <c r="M256" s="36"/>
      <c r="N256" s="36"/>
      <c r="O256" s="14"/>
      <c r="P256" s="14"/>
      <c r="Q256" s="14"/>
      <c r="R256" s="14"/>
      <c r="S256" s="14"/>
      <c r="T256" s="3"/>
    </row>
    <row r="257" spans="1:20" ht="15.75" outlineLevel="2" thickBot="1" x14ac:dyDescent="0.3">
      <c r="B257" s="13" t="s">
        <v>4</v>
      </c>
      <c r="C257" s="13"/>
      <c r="D257" s="13"/>
      <c r="E257" s="13"/>
      <c r="F257" s="79"/>
      <c r="G257" s="13">
        <f>SUM(G236:G256)</f>
        <v>0</v>
      </c>
      <c r="H257" s="13">
        <f>-SUM(H236:H256)</f>
        <v>0</v>
      </c>
      <c r="I257" s="96"/>
      <c r="J257" s="16">
        <f>G257+H257</f>
        <v>0</v>
      </c>
      <c r="K257" s="36"/>
      <c r="M257" s="36"/>
      <c r="N257" s="36"/>
      <c r="O257" s="14"/>
      <c r="P257" s="14"/>
      <c r="Q257" s="14"/>
      <c r="R257" s="14"/>
      <c r="S257" s="14"/>
      <c r="T257" s="3"/>
    </row>
    <row r="258" spans="1:20" ht="15.75" thickTop="1" x14ac:dyDescent="0.25">
      <c r="B258" s="14"/>
      <c r="C258" s="14"/>
      <c r="D258" s="14"/>
      <c r="E258" s="14"/>
      <c r="F258" s="82"/>
      <c r="G258" s="14"/>
      <c r="H258" s="14"/>
      <c r="I258" s="14"/>
      <c r="J258" s="14"/>
      <c r="K258" s="14"/>
      <c r="M258" s="14"/>
      <c r="N258" s="14"/>
      <c r="O258" s="14"/>
      <c r="P258" s="14"/>
      <c r="Q258" s="14"/>
      <c r="R258" s="14"/>
      <c r="S258" s="14"/>
      <c r="T258" s="3"/>
    </row>
    <row r="259" spans="1:20" x14ac:dyDescent="0.25">
      <c r="B259" s="14"/>
      <c r="C259" s="14"/>
      <c r="D259" s="14"/>
      <c r="E259" s="14"/>
      <c r="F259" s="82"/>
      <c r="G259" s="14"/>
      <c r="H259" s="14"/>
      <c r="I259" s="14"/>
      <c r="J259" s="14"/>
      <c r="K259" s="14"/>
      <c r="M259" s="14"/>
      <c r="N259" s="14"/>
      <c r="O259" s="14"/>
      <c r="P259" s="14"/>
      <c r="Q259" s="14"/>
      <c r="R259" s="14"/>
      <c r="S259" s="14"/>
      <c r="T259" s="3"/>
    </row>
    <row r="260" spans="1:20" x14ac:dyDescent="0.25">
      <c r="B260" s="14"/>
      <c r="C260" s="14"/>
      <c r="D260" s="14"/>
      <c r="E260" s="14"/>
      <c r="F260" s="82"/>
      <c r="G260" s="14"/>
      <c r="H260" s="14"/>
      <c r="I260" s="14"/>
      <c r="J260" s="14"/>
      <c r="K260" s="14"/>
      <c r="M260" s="14"/>
      <c r="N260" s="14"/>
      <c r="O260" s="14"/>
      <c r="P260" s="14"/>
      <c r="Q260" s="14"/>
      <c r="R260" s="14"/>
      <c r="S260" s="14"/>
      <c r="T260" s="3"/>
    </row>
    <row r="261" spans="1:20" ht="15.75" x14ac:dyDescent="0.25">
      <c r="B261" s="8" t="s">
        <v>17</v>
      </c>
      <c r="C261" s="8"/>
      <c r="D261" s="8"/>
      <c r="E261" s="8"/>
      <c r="F261" s="78" t="str">
        <f>Stamdata!C14</f>
        <v>Puljetitel 8</v>
      </c>
      <c r="K261" s="7"/>
      <c r="M261" s="24"/>
      <c r="N261" s="99" t="str">
        <f>F261</f>
        <v>Puljetitel 8</v>
      </c>
      <c r="O261" s="14"/>
      <c r="P261" s="14"/>
      <c r="Q261" s="14"/>
      <c r="R261" s="14"/>
      <c r="S261" s="14"/>
      <c r="T261" s="3"/>
    </row>
    <row r="262" spans="1:20" outlineLevel="1" x14ac:dyDescent="0.25">
      <c r="B262" s="11"/>
      <c r="C262" s="11"/>
      <c r="D262" s="11"/>
      <c r="E262" s="11"/>
      <c r="F262" s="81"/>
      <c r="G262" s="12"/>
      <c r="H262" s="12"/>
      <c r="I262" s="12"/>
      <c r="J262" s="12"/>
      <c r="K262" s="7"/>
      <c r="M262" s="12"/>
      <c r="N262" s="12"/>
      <c r="O262" s="14"/>
      <c r="P262" s="14"/>
      <c r="Q262" s="14"/>
      <c r="R262" s="14"/>
      <c r="S262" s="14"/>
      <c r="T262" s="3"/>
    </row>
    <row r="263" spans="1:20" ht="40.15" customHeight="1" outlineLevel="1" x14ac:dyDescent="0.25">
      <c r="B263" s="9" t="s">
        <v>0</v>
      </c>
      <c r="C263" s="9" t="s">
        <v>13</v>
      </c>
      <c r="D263" s="9" t="s">
        <v>11</v>
      </c>
      <c r="E263" s="9"/>
      <c r="F263" s="62" t="s">
        <v>29</v>
      </c>
      <c r="G263" s="15" t="s">
        <v>27</v>
      </c>
      <c r="H263" s="15" t="s">
        <v>28</v>
      </c>
      <c r="I263" s="15" t="s">
        <v>52</v>
      </c>
      <c r="J263" s="15"/>
      <c r="K263" s="36"/>
      <c r="M263" s="15" t="s">
        <v>6</v>
      </c>
      <c r="N263" s="15"/>
      <c r="O263" s="14"/>
      <c r="P263" s="14"/>
      <c r="Q263" s="14"/>
      <c r="R263" s="14"/>
      <c r="S263" s="14"/>
      <c r="T263" s="3"/>
    </row>
    <row r="264" spans="1:20" outlineLevel="1" x14ac:dyDescent="0.25">
      <c r="A264" s="132" t="e">
        <f>Stamdata!#REF!</f>
        <v>#REF!</v>
      </c>
      <c r="B264" s="128"/>
      <c r="C264" s="129"/>
      <c r="D264" s="123"/>
      <c r="E264" s="123"/>
      <c r="F264" s="116"/>
      <c r="G264" s="122"/>
      <c r="H264" s="122"/>
      <c r="I264" s="122"/>
      <c r="J264" s="16">
        <f t="shared" ref="J264:J279" si="11">G264-H264</f>
        <v>0</v>
      </c>
      <c r="K264" s="36"/>
      <c r="M264" s="133" t="str">
        <f>Stamdata!G6</f>
        <v>Information og oplysning</v>
      </c>
      <c r="N264" s="122">
        <f>-SUMIF($F$264:$F$279, Stamdata!G6, $H$264:$H$279)</f>
        <v>0</v>
      </c>
      <c r="O264" s="14"/>
      <c r="P264" s="14"/>
      <c r="Q264" s="14"/>
      <c r="R264" s="14"/>
      <c r="S264" s="14"/>
      <c r="T264" s="3"/>
    </row>
    <row r="265" spans="1:20" outlineLevel="1" x14ac:dyDescent="0.25">
      <c r="A265" s="132" t="e">
        <f>Stamdata!#REF!</f>
        <v>#REF!</v>
      </c>
      <c r="B265" s="128"/>
      <c r="C265" s="129"/>
      <c r="D265" s="123"/>
      <c r="E265" s="123"/>
      <c r="F265" s="116"/>
      <c r="G265" s="122"/>
      <c r="H265" s="122"/>
      <c r="I265" s="122"/>
      <c r="J265" s="16">
        <f t="shared" si="11"/>
        <v>0</v>
      </c>
      <c r="K265" s="36"/>
      <c r="M265" s="133" t="str">
        <f>Stamdata!G7</f>
        <v>Netværk-/samtale-grupper</v>
      </c>
      <c r="N265" s="122">
        <f>-SUMIF($F$264:$F$279, Stamdata!G7, $H$264:$H$279)</f>
        <v>0</v>
      </c>
      <c r="O265" s="14"/>
      <c r="P265" s="14"/>
      <c r="Q265" s="14"/>
      <c r="R265" s="14"/>
      <c r="S265" s="14"/>
      <c r="T265" s="3"/>
    </row>
    <row r="266" spans="1:20" outlineLevel="1" x14ac:dyDescent="0.25">
      <c r="A266" s="132" t="e">
        <f>Stamdata!#REF!</f>
        <v>#REF!</v>
      </c>
      <c r="B266" s="128"/>
      <c r="C266" s="129"/>
      <c r="D266" s="123"/>
      <c r="E266" s="123"/>
      <c r="F266" s="116"/>
      <c r="G266" s="122"/>
      <c r="H266" s="122"/>
      <c r="I266" s="122"/>
      <c r="J266" s="16">
        <f t="shared" si="11"/>
        <v>0</v>
      </c>
      <c r="K266" s="36"/>
      <c r="M266" s="133" t="str">
        <f>Stamdata!G8</f>
        <v>Pårørende-cafe</v>
      </c>
      <c r="N266" s="122">
        <f>-SUMIF($F$264:$F$279, Stamdata!G8, $H$264:$H$279)</f>
        <v>0</v>
      </c>
      <c r="O266" s="14"/>
      <c r="P266" s="14"/>
      <c r="Q266" s="14"/>
      <c r="R266" s="14"/>
      <c r="S266" s="14"/>
      <c r="T266" s="3"/>
    </row>
    <row r="267" spans="1:20" outlineLevel="1" x14ac:dyDescent="0.25">
      <c r="A267" s="132" t="e">
        <f>Stamdata!#REF!</f>
        <v>#REF!</v>
      </c>
      <c r="B267" s="128"/>
      <c r="C267" s="129"/>
      <c r="D267" s="123"/>
      <c r="E267" s="123"/>
      <c r="F267" s="116"/>
      <c r="G267" s="122"/>
      <c r="H267" s="122"/>
      <c r="I267" s="122"/>
      <c r="J267" s="16">
        <f t="shared" si="11"/>
        <v>0</v>
      </c>
      <c r="K267" s="36"/>
      <c r="M267" s="133" t="str">
        <f>Stamdata!G9</f>
        <v>Støtte/hjælpe aktiviteter</v>
      </c>
      <c r="N267" s="122">
        <f>-SUMIF($F$264:$F$279, Stamdata!G9, $H$264:$H$279)</f>
        <v>0</v>
      </c>
      <c r="O267" s="14"/>
      <c r="P267" s="14"/>
      <c r="Q267" s="14"/>
      <c r="R267" s="14"/>
      <c r="S267" s="14"/>
      <c r="T267" s="3"/>
    </row>
    <row r="268" spans="1:20" outlineLevel="1" x14ac:dyDescent="0.25">
      <c r="A268" s="132" t="e">
        <f>Stamdata!#REF!</f>
        <v>#REF!</v>
      </c>
      <c r="B268" s="128"/>
      <c r="C268" s="129"/>
      <c r="D268" s="123"/>
      <c r="E268" s="123"/>
      <c r="F268" s="116"/>
      <c r="G268" s="122"/>
      <c r="H268" s="122"/>
      <c r="I268" s="122"/>
      <c r="J268" s="16">
        <f t="shared" si="11"/>
        <v>0</v>
      </c>
      <c r="K268" s="36"/>
      <c r="M268" s="133" t="str">
        <f>Stamdata!G10</f>
        <v>Andre aktiviteter</v>
      </c>
      <c r="N268" s="122">
        <f>-SUMIF($F$264:$F$279, Stamdata!G10, $H$264:$H$279)</f>
        <v>0</v>
      </c>
      <c r="O268" s="14"/>
      <c r="P268" s="14"/>
      <c r="Q268" s="14"/>
      <c r="R268" s="14"/>
      <c r="S268" s="14"/>
      <c r="T268" s="3"/>
    </row>
    <row r="269" spans="1:20" outlineLevel="1" x14ac:dyDescent="0.25">
      <c r="A269" s="132" t="e">
        <f>Stamdata!#REF!</f>
        <v>#REF!</v>
      </c>
      <c r="B269" s="129"/>
      <c r="C269" s="129"/>
      <c r="D269" s="129"/>
      <c r="E269" s="129"/>
      <c r="F269" s="116"/>
      <c r="G269" s="122"/>
      <c r="H269" s="122"/>
      <c r="I269" s="122"/>
      <c r="J269" s="16">
        <f t="shared" si="11"/>
        <v>0</v>
      </c>
      <c r="K269" s="36"/>
      <c r="M269" s="133" t="str">
        <f>Stamdata!G11</f>
        <v>Kurser for frivillige</v>
      </c>
      <c r="N269" s="122">
        <f>-SUMIF($F$264:$F$279, Stamdata!G11, $H$264:$H$279)</f>
        <v>0</v>
      </c>
      <c r="O269" s="14"/>
      <c r="P269" s="14"/>
      <c r="Q269" s="14"/>
      <c r="R269" s="14"/>
      <c r="S269" s="14"/>
      <c r="T269" s="3"/>
    </row>
    <row r="270" spans="1:20" outlineLevel="1" x14ac:dyDescent="0.25">
      <c r="A270" s="132" t="e">
        <f>Stamdata!#REF!</f>
        <v>#REF!</v>
      </c>
      <c r="B270" s="129"/>
      <c r="C270" s="129"/>
      <c r="D270" s="129"/>
      <c r="E270" s="129"/>
      <c r="F270" s="116"/>
      <c r="G270" s="122"/>
      <c r="H270" s="122"/>
      <c r="I270" s="122"/>
      <c r="J270" s="16">
        <f t="shared" si="11"/>
        <v>0</v>
      </c>
      <c r="K270" s="36"/>
      <c r="M270" s="133" t="str">
        <f>Stamdata!G12</f>
        <v>Interne foreningsaktiviteter</v>
      </c>
      <c r="N270" s="122">
        <f>-SUMIF($F$264:$F$279, Stamdata!G12, $H$264:$H$279)</f>
        <v>0</v>
      </c>
      <c r="O270" s="14"/>
      <c r="P270" s="14"/>
      <c r="Q270" s="14"/>
      <c r="R270" s="14"/>
      <c r="S270" s="14"/>
      <c r="T270" s="3"/>
    </row>
    <row r="271" spans="1:20" outlineLevel="1" x14ac:dyDescent="0.25">
      <c r="A271" s="132" t="e">
        <f>Stamdata!#REF!</f>
        <v>#REF!</v>
      </c>
      <c r="B271" s="128"/>
      <c r="C271" s="129"/>
      <c r="D271" s="123"/>
      <c r="E271" s="123"/>
      <c r="F271" s="116"/>
      <c r="G271" s="122"/>
      <c r="H271" s="122"/>
      <c r="I271" s="122"/>
      <c r="J271" s="16">
        <f t="shared" si="11"/>
        <v>0</v>
      </c>
      <c r="K271" s="36"/>
      <c r="M271" s="133" t="str">
        <f>Stamdata!G13</f>
        <v>Diverse</v>
      </c>
      <c r="N271" s="122">
        <f>-SUMIF($F$264:$F$279, Stamdata!G13, $H$264:$H$279)</f>
        <v>0</v>
      </c>
      <c r="O271" s="14"/>
      <c r="Q271" s="14"/>
      <c r="R271" s="14"/>
      <c r="S271" s="14"/>
      <c r="T271" s="3"/>
    </row>
    <row r="272" spans="1:20" ht="15.75" outlineLevel="1" thickBot="1" x14ac:dyDescent="0.3">
      <c r="A272" s="132" t="e">
        <f>Stamdata!#REF!</f>
        <v>#REF!</v>
      </c>
      <c r="B272" s="128"/>
      <c r="C272" s="129"/>
      <c r="D272" s="123"/>
      <c r="E272" s="123"/>
      <c r="F272" s="116"/>
      <c r="G272" s="122"/>
      <c r="H272" s="122"/>
      <c r="I272" s="122"/>
      <c r="J272" s="16">
        <f t="shared" si="11"/>
        <v>0</v>
      </c>
      <c r="K272" s="36"/>
      <c r="M272" s="133" t="str">
        <f>Stamdata!G14</f>
        <v>Overføres/tilbagebetales</v>
      </c>
      <c r="N272" s="122">
        <f>-SUMIF($F$264:$F$279, Stamdata!G14, $H$264:$H$279)</f>
        <v>0</v>
      </c>
      <c r="O272" s="14"/>
      <c r="P272" s="14"/>
      <c r="Q272" s="14"/>
      <c r="R272" s="14"/>
      <c r="S272" s="14"/>
      <c r="T272" s="3"/>
    </row>
    <row r="273" spans="1:20" ht="15.75" outlineLevel="1" thickBot="1" x14ac:dyDescent="0.3">
      <c r="A273" s="132" t="e">
        <f>Stamdata!#REF!</f>
        <v>#REF!</v>
      </c>
      <c r="B273" s="129"/>
      <c r="C273" s="129"/>
      <c r="D273" s="129"/>
      <c r="E273" s="129"/>
      <c r="F273" s="116"/>
      <c r="G273" s="122"/>
      <c r="H273" s="122"/>
      <c r="I273" s="122"/>
      <c r="J273" s="16">
        <f t="shared" si="11"/>
        <v>0</v>
      </c>
      <c r="K273" s="36"/>
      <c r="M273" s="134" t="s">
        <v>40</v>
      </c>
      <c r="N273" s="135">
        <f>SUM(N264:N271)</f>
        <v>0</v>
      </c>
      <c r="O273" s="14"/>
      <c r="P273" s="14"/>
      <c r="Q273" s="14"/>
      <c r="R273" s="14"/>
      <c r="S273" s="14"/>
      <c r="T273" s="3"/>
    </row>
    <row r="274" spans="1:20" outlineLevel="1" x14ac:dyDescent="0.25">
      <c r="A274" s="132" t="e">
        <f>Stamdata!#REF!</f>
        <v>#REF!</v>
      </c>
      <c r="B274" s="129"/>
      <c r="C274" s="129"/>
      <c r="D274" s="129"/>
      <c r="E274" s="129"/>
      <c r="F274" s="116"/>
      <c r="G274" s="122"/>
      <c r="H274" s="122"/>
      <c r="I274" s="122"/>
      <c r="J274" s="16">
        <f t="shared" si="11"/>
        <v>0</v>
      </c>
      <c r="K274" s="36"/>
      <c r="M274" s="37" t="s">
        <v>5</v>
      </c>
      <c r="N274" s="56"/>
      <c r="O274" s="14"/>
      <c r="P274" s="14"/>
      <c r="Q274" s="14"/>
      <c r="R274" s="14"/>
      <c r="S274" s="14"/>
      <c r="T274" s="3"/>
    </row>
    <row r="275" spans="1:20" outlineLevel="1" x14ac:dyDescent="0.25">
      <c r="A275" s="132" t="e">
        <f>Stamdata!#REF!</f>
        <v>#REF!</v>
      </c>
      <c r="B275" s="129"/>
      <c r="C275" s="129"/>
      <c r="D275" s="129"/>
      <c r="E275" s="129"/>
      <c r="F275" s="116"/>
      <c r="G275" s="122"/>
      <c r="H275" s="122"/>
      <c r="I275" s="122"/>
      <c r="J275" s="16">
        <f t="shared" si="11"/>
        <v>0</v>
      </c>
      <c r="K275" s="36"/>
      <c r="M275" s="38"/>
      <c r="N275" s="52"/>
      <c r="O275" s="14"/>
      <c r="P275" s="14"/>
      <c r="Q275" s="14"/>
      <c r="R275" s="14"/>
      <c r="S275" s="14"/>
      <c r="T275" s="3"/>
    </row>
    <row r="276" spans="1:20" outlineLevel="1" x14ac:dyDescent="0.25">
      <c r="A276" s="132" t="e">
        <f>Stamdata!#REF!</f>
        <v>#REF!</v>
      </c>
      <c r="B276" s="129"/>
      <c r="C276" s="129"/>
      <c r="D276" s="129"/>
      <c r="E276" s="129"/>
      <c r="F276" s="116"/>
      <c r="G276" s="122"/>
      <c r="H276" s="122"/>
      <c r="I276" s="122"/>
      <c r="J276" s="16">
        <f t="shared" si="11"/>
        <v>0</v>
      </c>
      <c r="K276" s="36"/>
      <c r="M276" s="133" t="str">
        <f>Stamdata!G17</f>
        <v>Kontingent</v>
      </c>
      <c r="N276" s="136">
        <f>SUMIF($F$264:$F$279, Stamdata!G17, $G$264:$G$279)</f>
        <v>0</v>
      </c>
      <c r="O276" s="14"/>
      <c r="P276" s="14"/>
      <c r="Q276" s="14"/>
      <c r="R276" s="14"/>
      <c r="S276" s="14"/>
      <c r="T276" s="3"/>
    </row>
    <row r="277" spans="1:20" outlineLevel="1" x14ac:dyDescent="0.25">
      <c r="A277" s="132" t="e">
        <f>Stamdata!#REF!</f>
        <v>#REF!</v>
      </c>
      <c r="B277" s="129"/>
      <c r="C277" s="129"/>
      <c r="D277" s="129"/>
      <c r="E277" s="129"/>
      <c r="F277" s="116"/>
      <c r="G277" s="122"/>
      <c r="H277" s="122"/>
      <c r="I277" s="122"/>
      <c r="J277" s="16">
        <f t="shared" si="11"/>
        <v>0</v>
      </c>
      <c r="K277" s="36"/>
      <c r="M277" s="133" t="str">
        <f>Stamdata!G18</f>
        <v>Tilskud</v>
      </c>
      <c r="N277" s="136">
        <f>SUMIF($F$264:$F$279, Stamdata!G18, $G$264:$G$279)</f>
        <v>0</v>
      </c>
      <c r="O277" s="14"/>
      <c r="P277" s="14"/>
      <c r="Q277" s="14"/>
      <c r="R277" s="14"/>
      <c r="S277" s="14"/>
      <c r="T277" s="3"/>
    </row>
    <row r="278" spans="1:20" ht="15.75" outlineLevel="1" thickBot="1" x14ac:dyDescent="0.3">
      <c r="A278" s="132" t="e">
        <f>Stamdata!#REF!</f>
        <v>#REF!</v>
      </c>
      <c r="B278" s="129"/>
      <c r="C278" s="129"/>
      <c r="D278" s="129"/>
      <c r="E278" s="129"/>
      <c r="F278" s="116"/>
      <c r="G278" s="122"/>
      <c r="H278" s="122"/>
      <c r="I278" s="122"/>
      <c r="J278" s="16">
        <f t="shared" si="11"/>
        <v>0</v>
      </c>
      <c r="K278" s="36"/>
      <c r="M278" s="133" t="str">
        <f>Stamdata!G19</f>
        <v>Andet</v>
      </c>
      <c r="N278" s="136">
        <f>SUMIF($F$264:$F$279, Stamdata!G19, $G$264:$G$279)</f>
        <v>0</v>
      </c>
      <c r="O278" s="14"/>
      <c r="P278" s="14"/>
      <c r="Q278" s="14"/>
      <c r="R278" s="14"/>
      <c r="S278" s="14"/>
      <c r="T278" s="3"/>
    </row>
    <row r="279" spans="1:20" ht="15.75" outlineLevel="1" thickBot="1" x14ac:dyDescent="0.3">
      <c r="A279" s="132" t="e">
        <f>Stamdata!#REF!</f>
        <v>#REF!</v>
      </c>
      <c r="B279" s="129"/>
      <c r="C279" s="129"/>
      <c r="D279" s="129"/>
      <c r="E279" s="129"/>
      <c r="F279" s="116"/>
      <c r="G279" s="122"/>
      <c r="H279" s="122"/>
      <c r="I279" s="122"/>
      <c r="J279" s="16">
        <f t="shared" si="11"/>
        <v>0</v>
      </c>
      <c r="K279" s="36"/>
      <c r="M279" s="134" t="s">
        <v>41</v>
      </c>
      <c r="N279" s="135">
        <f>SUM(N276:N278)</f>
        <v>0</v>
      </c>
      <c r="O279" s="14"/>
      <c r="P279" s="14"/>
      <c r="Q279" s="14"/>
      <c r="R279" s="14"/>
      <c r="S279" s="14"/>
      <c r="T279" s="3"/>
    </row>
    <row r="280" spans="1:20" ht="15.75" outlineLevel="1" thickBot="1" x14ac:dyDescent="0.3">
      <c r="B280" s="13" t="s">
        <v>4</v>
      </c>
      <c r="C280" s="13"/>
      <c r="D280" s="13"/>
      <c r="E280" s="13"/>
      <c r="F280" s="79"/>
      <c r="G280" s="13">
        <f>SUM(G264:G279)</f>
        <v>0</v>
      </c>
      <c r="H280" s="13">
        <f>-SUM(H264:H279)</f>
        <v>0</v>
      </c>
      <c r="I280" s="96"/>
      <c r="J280" s="16">
        <f>G280+H280</f>
        <v>0</v>
      </c>
      <c r="K280" s="36"/>
      <c r="M280" s="36"/>
      <c r="N280" s="36"/>
      <c r="O280" s="14"/>
      <c r="P280" s="14"/>
      <c r="Q280" s="14"/>
      <c r="R280" s="14"/>
      <c r="S280" s="14"/>
      <c r="T280" s="3"/>
    </row>
    <row r="281" spans="1:20" ht="15.75" thickTop="1" x14ac:dyDescent="0.25">
      <c r="B281" s="14"/>
      <c r="C281" s="14"/>
      <c r="D281" s="14"/>
      <c r="E281" s="14"/>
      <c r="F281" s="82"/>
      <c r="G281" s="14"/>
      <c r="H281" s="14"/>
      <c r="I281" s="14"/>
      <c r="J281" s="14"/>
      <c r="K281" s="14"/>
      <c r="M281" s="14"/>
      <c r="N281" s="14"/>
      <c r="O281" s="14"/>
      <c r="P281" s="14"/>
      <c r="Q281" s="14"/>
      <c r="R281" s="14"/>
      <c r="S281" s="14"/>
      <c r="T281" s="3"/>
    </row>
    <row r="282" spans="1:20" x14ac:dyDescent="0.25">
      <c r="B282" s="14"/>
      <c r="C282" s="14"/>
      <c r="D282" s="14"/>
      <c r="E282" s="14"/>
      <c r="F282" s="82"/>
      <c r="G282" s="14"/>
      <c r="H282" s="14"/>
      <c r="I282" s="14"/>
      <c r="J282" s="14"/>
      <c r="K282" s="14"/>
      <c r="M282" s="14"/>
      <c r="N282" s="14"/>
      <c r="O282" s="14"/>
      <c r="P282" s="14"/>
      <c r="Q282" s="14"/>
      <c r="R282" s="14"/>
      <c r="S282" s="14"/>
      <c r="T282" s="3"/>
    </row>
    <row r="283" spans="1:20" ht="15.75" x14ac:dyDescent="0.25">
      <c r="B283" s="8" t="s">
        <v>17</v>
      </c>
      <c r="C283" s="8"/>
      <c r="D283" s="8"/>
      <c r="E283" s="8"/>
      <c r="F283" s="78" t="str">
        <f>Stamdata!C15</f>
        <v>Skyldige beløb for 2024</v>
      </c>
      <c r="K283" s="7"/>
      <c r="M283" s="24"/>
      <c r="N283" s="99" t="str">
        <f>F283</f>
        <v>Skyldige beløb for 2024</v>
      </c>
      <c r="O283" s="14"/>
      <c r="P283" s="14"/>
      <c r="Q283" s="14"/>
      <c r="R283" s="14"/>
      <c r="S283" s="14"/>
      <c r="T283" s="3"/>
    </row>
    <row r="284" spans="1:20" outlineLevel="1" x14ac:dyDescent="0.25">
      <c r="B284" s="11"/>
      <c r="C284" s="11"/>
      <c r="D284" s="11"/>
      <c r="E284" s="11"/>
      <c r="F284" s="81"/>
      <c r="G284" s="12"/>
      <c r="H284" s="12"/>
      <c r="I284" s="12"/>
      <c r="J284" s="12"/>
      <c r="K284" s="7"/>
      <c r="M284" s="12"/>
      <c r="N284" s="12"/>
      <c r="O284" s="14"/>
      <c r="P284" s="14"/>
      <c r="Q284" s="14"/>
      <c r="R284" s="14"/>
      <c r="S284" s="14"/>
      <c r="T284" s="3"/>
    </row>
    <row r="285" spans="1:20" ht="40.15" customHeight="1" outlineLevel="1" x14ac:dyDescent="0.25">
      <c r="B285" s="9" t="s">
        <v>0</v>
      </c>
      <c r="C285" s="9" t="s">
        <v>13</v>
      </c>
      <c r="D285" s="9" t="s">
        <v>11</v>
      </c>
      <c r="E285" s="9"/>
      <c r="F285" s="62" t="s">
        <v>29</v>
      </c>
      <c r="G285" s="15" t="s">
        <v>27</v>
      </c>
      <c r="H285" s="15" t="s">
        <v>28</v>
      </c>
      <c r="I285" s="15" t="s">
        <v>52</v>
      </c>
      <c r="J285" s="15"/>
      <c r="K285" s="36"/>
      <c r="M285" s="15" t="s">
        <v>6</v>
      </c>
      <c r="N285" s="15"/>
      <c r="O285" s="14"/>
      <c r="P285" s="14"/>
      <c r="Q285" s="14"/>
      <c r="R285" s="14"/>
      <c r="S285" s="14"/>
      <c r="T285" s="3"/>
    </row>
    <row r="286" spans="1:20" outlineLevel="1" x14ac:dyDescent="0.25">
      <c r="A286" s="95" t="str">
        <f>Stamdata!$C$13</f>
        <v>Puljetitel 7</v>
      </c>
      <c r="B286" s="118"/>
      <c r="C286" s="129"/>
      <c r="D286" s="115"/>
      <c r="E286" s="115"/>
      <c r="F286" s="116"/>
      <c r="G286" s="119"/>
      <c r="H286" s="120"/>
      <c r="I286" s="120"/>
      <c r="J286" s="16">
        <f>G286-H286</f>
        <v>0</v>
      </c>
      <c r="K286" s="36"/>
      <c r="M286" s="133" t="str">
        <f>Stamdata!G6</f>
        <v>Information og oplysning</v>
      </c>
      <c r="N286" s="122">
        <f>-SUMIF($F$286:$F$306, Stamdata!G6, $H$286:$H$306)</f>
        <v>0</v>
      </c>
      <c r="O286" s="14"/>
      <c r="P286" s="14"/>
      <c r="Q286" s="14"/>
      <c r="R286" s="14"/>
      <c r="S286" s="14"/>
      <c r="T286" s="3"/>
    </row>
    <row r="287" spans="1:20" outlineLevel="1" x14ac:dyDescent="0.25">
      <c r="B287" s="118"/>
      <c r="C287" s="129"/>
      <c r="D287" s="115"/>
      <c r="E287" s="115"/>
      <c r="F287" s="116"/>
      <c r="G287" s="119"/>
      <c r="H287" s="119"/>
      <c r="I287" s="119"/>
      <c r="J287" s="16">
        <f t="shared" ref="J287:J306" si="12">G287-H287</f>
        <v>0</v>
      </c>
      <c r="K287" s="36"/>
      <c r="M287" s="133" t="str">
        <f>Stamdata!G7</f>
        <v>Netværk-/samtale-grupper</v>
      </c>
      <c r="N287" s="122">
        <f>-SUMIF($F$286:$F$306, Stamdata!G7, $H$286:$H$306)</f>
        <v>0</v>
      </c>
      <c r="O287" s="14"/>
      <c r="P287" s="14"/>
      <c r="Q287" s="14"/>
      <c r="R287" s="14"/>
      <c r="S287" s="14"/>
      <c r="T287" s="3"/>
    </row>
    <row r="288" spans="1:20" outlineLevel="1" x14ac:dyDescent="0.25">
      <c r="B288" s="118"/>
      <c r="C288" s="129"/>
      <c r="D288" s="115"/>
      <c r="E288" s="115"/>
      <c r="F288" s="116"/>
      <c r="G288" s="119"/>
      <c r="H288" s="119"/>
      <c r="I288" s="119"/>
      <c r="J288" s="16">
        <f t="shared" si="12"/>
        <v>0</v>
      </c>
      <c r="K288" s="36"/>
      <c r="M288" s="133" t="str">
        <f>Stamdata!G8</f>
        <v>Pårørende-cafe</v>
      </c>
      <c r="N288" s="122">
        <f>-SUMIF($F$286:$F$306, Stamdata!G8, $H$286:$H$306)</f>
        <v>0</v>
      </c>
      <c r="O288" s="14"/>
      <c r="P288" s="14"/>
      <c r="Q288" s="14"/>
      <c r="R288" s="14"/>
      <c r="S288" s="14"/>
      <c r="T288" s="3"/>
    </row>
    <row r="289" spans="2:20" outlineLevel="1" x14ac:dyDescent="0.25">
      <c r="B289" s="118"/>
      <c r="C289" s="129"/>
      <c r="D289" s="115"/>
      <c r="E289" s="115"/>
      <c r="F289" s="116"/>
      <c r="G289" s="119"/>
      <c r="H289" s="120"/>
      <c r="I289" s="120"/>
      <c r="J289" s="16">
        <f t="shared" si="12"/>
        <v>0</v>
      </c>
      <c r="K289" s="36"/>
      <c r="M289" s="133" t="str">
        <f>Stamdata!G9</f>
        <v>Støtte/hjælpe aktiviteter</v>
      </c>
      <c r="N289" s="122">
        <f>-SUMIF($F$286:$F$306, Stamdata!G9, $H$286:$H$306)</f>
        <v>0</v>
      </c>
      <c r="O289" s="14"/>
      <c r="P289" s="14"/>
      <c r="Q289" s="14"/>
      <c r="R289" s="14"/>
      <c r="S289" s="14"/>
      <c r="T289" s="3"/>
    </row>
    <row r="290" spans="2:20" outlineLevel="1" x14ac:dyDescent="0.25">
      <c r="B290" s="118"/>
      <c r="C290" s="129"/>
      <c r="D290" s="115"/>
      <c r="E290" s="115"/>
      <c r="F290" s="116"/>
      <c r="G290" s="119"/>
      <c r="H290" s="120"/>
      <c r="I290" s="120"/>
      <c r="J290" s="16">
        <f t="shared" si="12"/>
        <v>0</v>
      </c>
      <c r="K290" s="36"/>
      <c r="M290" s="133" t="str">
        <f>Stamdata!G10</f>
        <v>Andre aktiviteter</v>
      </c>
      <c r="N290" s="122">
        <f>-SUMIF($F$286:$F$306, Stamdata!G10, $H$286:$H$306)</f>
        <v>0</v>
      </c>
      <c r="O290" s="14"/>
      <c r="P290" s="14"/>
      <c r="Q290" s="14"/>
      <c r="R290" s="14"/>
      <c r="S290" s="14"/>
      <c r="T290" s="3"/>
    </row>
    <row r="291" spans="2:20" outlineLevel="1" x14ac:dyDescent="0.25">
      <c r="B291" s="118"/>
      <c r="C291" s="129"/>
      <c r="D291" s="115"/>
      <c r="E291" s="115"/>
      <c r="F291" s="116"/>
      <c r="G291" s="119"/>
      <c r="H291" s="120"/>
      <c r="I291" s="120"/>
      <c r="J291" s="16">
        <f t="shared" si="12"/>
        <v>0</v>
      </c>
      <c r="K291" s="36"/>
      <c r="M291" s="133" t="str">
        <f>Stamdata!G11</f>
        <v>Kurser for frivillige</v>
      </c>
      <c r="N291" s="122">
        <f>-SUMIF($F$286:$F$306, Stamdata!G11, $H$286:$H$306)</f>
        <v>0</v>
      </c>
      <c r="O291" s="14"/>
      <c r="P291" s="14"/>
      <c r="Q291" s="14"/>
      <c r="R291" s="14"/>
      <c r="S291" s="14"/>
      <c r="T291" s="3"/>
    </row>
    <row r="292" spans="2:20" outlineLevel="1" x14ac:dyDescent="0.25">
      <c r="B292" s="118"/>
      <c r="C292" s="129"/>
      <c r="D292" s="115"/>
      <c r="E292" s="115"/>
      <c r="F292" s="116"/>
      <c r="G292" s="119"/>
      <c r="H292" s="120"/>
      <c r="I292" s="120"/>
      <c r="J292" s="16">
        <f t="shared" si="12"/>
        <v>0</v>
      </c>
      <c r="K292" s="36"/>
      <c r="M292" s="133" t="str">
        <f>Stamdata!G12</f>
        <v>Interne foreningsaktiviteter</v>
      </c>
      <c r="N292" s="122">
        <f>-SUMIF($F$286:$F$306, Stamdata!G12, $H$286:$H$306)</f>
        <v>0</v>
      </c>
      <c r="O292" s="14"/>
      <c r="P292" s="14"/>
      <c r="Q292" s="14"/>
      <c r="R292" s="14"/>
      <c r="S292" s="14"/>
      <c r="T292" s="3"/>
    </row>
    <row r="293" spans="2:20" outlineLevel="1" x14ac:dyDescent="0.25">
      <c r="B293" s="129"/>
      <c r="C293" s="129"/>
      <c r="D293" s="129"/>
      <c r="E293" s="129"/>
      <c r="F293" s="116"/>
      <c r="G293" s="122"/>
      <c r="H293" s="122"/>
      <c r="I293" s="122"/>
      <c r="J293" s="16">
        <f t="shared" si="12"/>
        <v>0</v>
      </c>
      <c r="K293" s="36"/>
      <c r="M293" s="133" t="str">
        <f>Stamdata!G13</f>
        <v>Diverse</v>
      </c>
      <c r="N293" s="122">
        <f>-SUMIF($F$286:$F$306, Stamdata!G13, $H$286:$H$306)</f>
        <v>0</v>
      </c>
      <c r="O293" s="14"/>
      <c r="P293" s="14"/>
      <c r="Q293" s="14"/>
      <c r="R293" s="14"/>
      <c r="S293" s="14"/>
      <c r="T293" s="3"/>
    </row>
    <row r="294" spans="2:20" ht="15.75" outlineLevel="1" thickBot="1" x14ac:dyDescent="0.3">
      <c r="B294" s="129"/>
      <c r="C294" s="129"/>
      <c r="D294" s="129"/>
      <c r="E294" s="129"/>
      <c r="F294" s="116"/>
      <c r="G294" s="122"/>
      <c r="H294" s="122"/>
      <c r="I294" s="122"/>
      <c r="J294" s="16">
        <f t="shared" si="12"/>
        <v>0</v>
      </c>
      <c r="K294" s="36"/>
      <c r="M294" s="133" t="str">
        <f>Stamdata!G14</f>
        <v>Overføres/tilbagebetales</v>
      </c>
      <c r="N294" s="122">
        <f>-SUMIF($F$286:$F$306, Stamdata!G14, $H$286:$H$306)</f>
        <v>0</v>
      </c>
      <c r="O294" s="14"/>
      <c r="P294" s="14"/>
      <c r="Q294" s="14"/>
      <c r="R294" s="14"/>
      <c r="S294" s="14"/>
      <c r="T294" s="3"/>
    </row>
    <row r="295" spans="2:20" ht="15.75" outlineLevel="1" thickBot="1" x14ac:dyDescent="0.3">
      <c r="B295" s="129"/>
      <c r="C295" s="129"/>
      <c r="D295" s="129"/>
      <c r="E295" s="129"/>
      <c r="F295" s="116"/>
      <c r="G295" s="122"/>
      <c r="H295" s="122"/>
      <c r="I295" s="122"/>
      <c r="J295" s="16">
        <f t="shared" si="12"/>
        <v>0</v>
      </c>
      <c r="K295" s="36"/>
      <c r="M295" s="134" t="s">
        <v>40</v>
      </c>
      <c r="N295" s="135">
        <f>SUM(N286:N293)</f>
        <v>0</v>
      </c>
      <c r="O295" s="14"/>
      <c r="P295" s="14"/>
      <c r="Q295" s="14"/>
      <c r="R295" s="14"/>
      <c r="S295" s="14"/>
      <c r="T295" s="3"/>
    </row>
    <row r="296" spans="2:20" outlineLevel="1" x14ac:dyDescent="0.25">
      <c r="B296" s="129"/>
      <c r="C296" s="129"/>
      <c r="D296" s="129"/>
      <c r="E296" s="129"/>
      <c r="F296" s="116"/>
      <c r="G296" s="122"/>
      <c r="H296" s="122"/>
      <c r="I296" s="122"/>
      <c r="J296" s="16">
        <f t="shared" si="12"/>
        <v>0</v>
      </c>
      <c r="K296" s="36"/>
      <c r="M296" s="37" t="s">
        <v>5</v>
      </c>
      <c r="N296" s="37"/>
      <c r="O296" s="14"/>
      <c r="P296" s="14"/>
      <c r="Q296" s="14"/>
      <c r="R296" s="14"/>
      <c r="S296" s="14"/>
      <c r="T296" s="3"/>
    </row>
    <row r="297" spans="2:20" outlineLevel="1" x14ac:dyDescent="0.25">
      <c r="B297" s="129"/>
      <c r="C297" s="129"/>
      <c r="D297" s="129"/>
      <c r="E297" s="129"/>
      <c r="F297" s="116"/>
      <c r="G297" s="122"/>
      <c r="H297" s="122"/>
      <c r="I297" s="122"/>
      <c r="J297" s="16">
        <f t="shared" si="12"/>
        <v>0</v>
      </c>
      <c r="K297" s="36"/>
      <c r="M297" s="38"/>
      <c r="N297" s="38"/>
      <c r="O297" s="14"/>
      <c r="P297" s="14"/>
      <c r="Q297" s="14"/>
      <c r="R297" s="14"/>
      <c r="S297" s="14"/>
      <c r="T297" s="3"/>
    </row>
    <row r="298" spans="2:20" outlineLevel="1" x14ac:dyDescent="0.25">
      <c r="B298" s="129"/>
      <c r="C298" s="129"/>
      <c r="D298" s="129"/>
      <c r="E298" s="129"/>
      <c r="F298" s="116"/>
      <c r="G298" s="122"/>
      <c r="H298" s="122"/>
      <c r="I298" s="122"/>
      <c r="J298" s="16">
        <f t="shared" si="12"/>
        <v>0</v>
      </c>
      <c r="K298" s="36"/>
      <c r="M298" s="133" t="str">
        <f>Stamdata!G17</f>
        <v>Kontingent</v>
      </c>
      <c r="N298" s="122">
        <f>SUMIF($F$286:$F$306, Stamdata!G17, $G$286:$G$306)</f>
        <v>0</v>
      </c>
      <c r="O298" s="14"/>
      <c r="P298" s="14"/>
      <c r="Q298" s="14"/>
      <c r="R298" s="14"/>
      <c r="S298" s="14"/>
      <c r="T298" s="3"/>
    </row>
    <row r="299" spans="2:20" outlineLevel="1" x14ac:dyDescent="0.25">
      <c r="B299" s="129"/>
      <c r="C299" s="129"/>
      <c r="D299" s="129"/>
      <c r="E299" s="129"/>
      <c r="F299" s="116"/>
      <c r="G299" s="122"/>
      <c r="H299" s="122"/>
      <c r="I299" s="122"/>
      <c r="J299" s="16">
        <f t="shared" si="12"/>
        <v>0</v>
      </c>
      <c r="K299" s="36"/>
      <c r="M299" s="133" t="str">
        <f>Stamdata!G18</f>
        <v>Tilskud</v>
      </c>
      <c r="N299" s="122">
        <f>SUMIF($F$286:$F$306, Stamdata!G18, $G$286:$G$306)</f>
        <v>0</v>
      </c>
      <c r="O299" s="14"/>
      <c r="P299" s="14"/>
      <c r="Q299" s="14"/>
      <c r="R299" s="14"/>
      <c r="S299" s="14"/>
      <c r="T299" s="3"/>
    </row>
    <row r="300" spans="2:20" ht="15.75" outlineLevel="1" thickBot="1" x14ac:dyDescent="0.3">
      <c r="B300" s="129"/>
      <c r="C300" s="129"/>
      <c r="D300" s="129"/>
      <c r="E300" s="129"/>
      <c r="F300" s="116"/>
      <c r="G300" s="122"/>
      <c r="H300" s="122"/>
      <c r="I300" s="122"/>
      <c r="J300" s="16">
        <f t="shared" si="12"/>
        <v>0</v>
      </c>
      <c r="K300" s="36"/>
      <c r="M300" s="133" t="str">
        <f>Stamdata!G19</f>
        <v>Andet</v>
      </c>
      <c r="N300" s="122">
        <f>SUMIF($F$286:$F$306, Stamdata!G19, $G$286:$G$306)</f>
        <v>0</v>
      </c>
      <c r="O300" s="14"/>
      <c r="P300" s="14"/>
      <c r="Q300" s="14"/>
      <c r="R300" s="14"/>
      <c r="S300" s="14"/>
      <c r="T300" s="3"/>
    </row>
    <row r="301" spans="2:20" ht="15.75" outlineLevel="1" thickBot="1" x14ac:dyDescent="0.3">
      <c r="B301" s="129"/>
      <c r="C301" s="129"/>
      <c r="D301" s="129"/>
      <c r="E301" s="129"/>
      <c r="F301" s="116"/>
      <c r="G301" s="122"/>
      <c r="H301" s="122"/>
      <c r="I301" s="122"/>
      <c r="J301" s="16">
        <f t="shared" si="12"/>
        <v>0</v>
      </c>
      <c r="K301" s="36"/>
      <c r="M301" s="134" t="s">
        <v>41</v>
      </c>
      <c r="N301" s="135">
        <f>SUM(N298:N300)</f>
        <v>0</v>
      </c>
      <c r="O301" s="14"/>
      <c r="P301" s="14"/>
      <c r="Q301" s="14"/>
      <c r="R301" s="14"/>
      <c r="S301" s="14"/>
      <c r="T301" s="3"/>
    </row>
    <row r="302" spans="2:20" outlineLevel="1" x14ac:dyDescent="0.25">
      <c r="B302" s="129"/>
      <c r="C302" s="129"/>
      <c r="D302" s="129"/>
      <c r="E302" s="129"/>
      <c r="F302" s="116"/>
      <c r="G302" s="122"/>
      <c r="H302" s="122"/>
      <c r="I302" s="122"/>
      <c r="J302" s="16">
        <f t="shared" si="12"/>
        <v>0</v>
      </c>
      <c r="K302" s="36"/>
      <c r="O302" s="14"/>
      <c r="P302" s="14"/>
      <c r="Q302" s="14"/>
      <c r="R302" s="14"/>
      <c r="S302" s="14"/>
      <c r="T302" s="3"/>
    </row>
    <row r="303" spans="2:20" outlineLevel="1" x14ac:dyDescent="0.25">
      <c r="B303" s="129"/>
      <c r="C303" s="129"/>
      <c r="D303" s="129"/>
      <c r="E303" s="129"/>
      <c r="F303" s="116"/>
      <c r="G303" s="122"/>
      <c r="H303" s="122"/>
      <c r="I303" s="122"/>
      <c r="J303" s="16">
        <f t="shared" si="12"/>
        <v>0</v>
      </c>
      <c r="K303" s="36"/>
      <c r="M303" s="36"/>
      <c r="N303" s="36"/>
      <c r="O303" s="14"/>
      <c r="P303" s="14"/>
      <c r="Q303" s="14"/>
      <c r="R303" s="14"/>
      <c r="S303" s="14"/>
      <c r="T303" s="3"/>
    </row>
    <row r="304" spans="2:20" outlineLevel="1" x14ac:dyDescent="0.25">
      <c r="B304" s="123"/>
      <c r="C304" s="123"/>
      <c r="D304" s="123"/>
      <c r="E304" s="123"/>
      <c r="F304" s="116"/>
      <c r="G304" s="122"/>
      <c r="H304" s="122"/>
      <c r="I304" s="122"/>
      <c r="J304" s="16">
        <f t="shared" si="12"/>
        <v>0</v>
      </c>
      <c r="K304" s="36"/>
      <c r="M304" s="36"/>
      <c r="N304" s="36"/>
      <c r="O304" s="14"/>
      <c r="P304" s="14"/>
      <c r="Q304" s="14"/>
      <c r="R304" s="14"/>
      <c r="S304" s="14"/>
      <c r="T304" s="3"/>
    </row>
    <row r="305" spans="2:20" outlineLevel="1" x14ac:dyDescent="0.25">
      <c r="B305" s="123"/>
      <c r="C305" s="123"/>
      <c r="D305" s="123"/>
      <c r="E305" s="123"/>
      <c r="F305" s="116"/>
      <c r="G305" s="122"/>
      <c r="H305" s="122"/>
      <c r="I305" s="122"/>
      <c r="J305" s="16">
        <f t="shared" si="12"/>
        <v>0</v>
      </c>
      <c r="K305" s="36"/>
      <c r="M305" s="36"/>
      <c r="N305" s="36"/>
      <c r="O305" s="14"/>
      <c r="P305" s="14"/>
      <c r="Q305" s="14"/>
      <c r="R305" s="14"/>
      <c r="S305" s="14"/>
      <c r="T305" s="3"/>
    </row>
    <row r="306" spans="2:20" outlineLevel="1" x14ac:dyDescent="0.25">
      <c r="B306" s="123"/>
      <c r="C306" s="123"/>
      <c r="D306" s="123"/>
      <c r="E306" s="123"/>
      <c r="F306" s="116"/>
      <c r="G306" s="122"/>
      <c r="H306" s="122"/>
      <c r="I306" s="122"/>
      <c r="J306" s="16">
        <f t="shared" si="12"/>
        <v>0</v>
      </c>
      <c r="K306" s="36"/>
      <c r="M306" s="36"/>
      <c r="N306" s="36"/>
      <c r="O306" s="14"/>
      <c r="P306" s="14"/>
      <c r="Q306" s="14"/>
      <c r="R306" s="14"/>
      <c r="S306" s="14"/>
      <c r="T306" s="3"/>
    </row>
    <row r="307" spans="2:20" ht="15.75" outlineLevel="1" thickBot="1" x14ac:dyDescent="0.3">
      <c r="B307" s="13" t="s">
        <v>4</v>
      </c>
      <c r="C307" s="13"/>
      <c r="D307" s="13"/>
      <c r="E307" s="13"/>
      <c r="F307" s="79"/>
      <c r="G307" s="13">
        <f>SUM(G286:G306)</f>
        <v>0</v>
      </c>
      <c r="H307" s="13">
        <f>-SUM(H286:H306)</f>
        <v>0</v>
      </c>
      <c r="I307" s="96"/>
      <c r="J307" s="16">
        <f>G307+H307</f>
        <v>0</v>
      </c>
      <c r="K307" s="36"/>
      <c r="M307" s="36"/>
      <c r="N307" s="36"/>
      <c r="O307" s="14"/>
      <c r="P307" s="14"/>
      <c r="Q307" s="14"/>
      <c r="R307" s="14"/>
      <c r="S307" s="14"/>
      <c r="T307" s="3"/>
    </row>
    <row r="308" spans="2:20" ht="15.75" thickTop="1" x14ac:dyDescent="0.25">
      <c r="B308" s="14"/>
      <c r="C308" s="14"/>
      <c r="D308" s="14"/>
      <c r="E308" s="14"/>
      <c r="F308" s="82"/>
      <c r="G308" s="14"/>
      <c r="H308" s="14"/>
      <c r="I308" s="14"/>
      <c r="J308" s="14"/>
      <c r="K308" s="14"/>
      <c r="M308" s="14"/>
      <c r="N308" s="14"/>
      <c r="O308" s="14"/>
      <c r="P308" s="14"/>
      <c r="Q308" s="14"/>
      <c r="R308" s="14"/>
      <c r="S308" s="14"/>
      <c r="T308" s="3"/>
    </row>
    <row r="309" spans="2:20" x14ac:dyDescent="0.25">
      <c r="B309" s="14"/>
      <c r="C309" s="14"/>
      <c r="D309" s="14"/>
      <c r="E309" s="14"/>
      <c r="F309" s="82"/>
      <c r="G309" s="14"/>
      <c r="H309" s="14"/>
      <c r="I309" s="14"/>
      <c r="J309" s="14"/>
      <c r="K309" s="14"/>
      <c r="M309" s="14"/>
      <c r="N309" s="14"/>
      <c r="O309" s="14"/>
      <c r="P309" s="14"/>
      <c r="Q309" s="14"/>
      <c r="R309" s="14"/>
      <c r="S309" s="14"/>
      <c r="T309" s="3"/>
    </row>
    <row r="310" spans="2:20" x14ac:dyDescent="0.25">
      <c r="B310" s="14"/>
      <c r="C310" s="14"/>
      <c r="D310" s="14"/>
      <c r="E310" s="14"/>
      <c r="F310" s="82"/>
      <c r="G310" s="14"/>
      <c r="H310" s="14"/>
      <c r="I310" s="14"/>
      <c r="J310" s="14"/>
      <c r="K310" s="14"/>
      <c r="M310" s="14"/>
      <c r="N310" s="14"/>
      <c r="O310" s="14"/>
      <c r="P310" s="14"/>
      <c r="Q310" s="14"/>
      <c r="R310" s="14"/>
      <c r="S310" s="14"/>
      <c r="T310" s="3"/>
    </row>
    <row r="311" spans="2:20" ht="15.75" x14ac:dyDescent="0.25">
      <c r="B311" s="8" t="s">
        <v>17</v>
      </c>
      <c r="C311" s="8"/>
      <c r="D311" s="8"/>
      <c r="E311" s="8"/>
      <c r="F311" s="78">
        <f>Stamdata!C16</f>
        <v>0</v>
      </c>
      <c r="K311" s="7"/>
      <c r="M311" s="24"/>
      <c r="N311" s="138">
        <f>F311</f>
        <v>0</v>
      </c>
      <c r="O311" s="14"/>
      <c r="P311" s="14"/>
      <c r="Q311" s="14"/>
      <c r="R311" s="14"/>
      <c r="S311" s="14"/>
      <c r="T311" s="3"/>
    </row>
    <row r="312" spans="2:20" outlineLevel="1" x14ac:dyDescent="0.25">
      <c r="B312" s="11"/>
      <c r="C312" s="11"/>
      <c r="D312" s="11"/>
      <c r="E312" s="11"/>
      <c r="F312" s="81"/>
      <c r="G312" s="12"/>
      <c r="H312" s="12"/>
      <c r="I312" s="12"/>
      <c r="J312" s="12"/>
      <c r="K312" s="7"/>
      <c r="M312" s="12"/>
      <c r="N312" s="12"/>
      <c r="O312" s="14"/>
      <c r="P312" s="14"/>
      <c r="Q312" s="14"/>
      <c r="R312" s="14"/>
      <c r="S312" s="14"/>
      <c r="T312" s="3"/>
    </row>
    <row r="313" spans="2:20" ht="45" customHeight="1" outlineLevel="1" x14ac:dyDescent="0.25">
      <c r="B313" s="9" t="s">
        <v>0</v>
      </c>
      <c r="C313" s="9" t="s">
        <v>13</v>
      </c>
      <c r="D313" s="9" t="s">
        <v>11</v>
      </c>
      <c r="E313" s="9"/>
      <c r="F313" s="62" t="s">
        <v>29</v>
      </c>
      <c r="G313" s="15" t="s">
        <v>27</v>
      </c>
      <c r="H313" s="15" t="s">
        <v>28</v>
      </c>
      <c r="I313" s="15" t="s">
        <v>52</v>
      </c>
      <c r="J313" s="15"/>
      <c r="K313" s="36"/>
      <c r="M313" s="15" t="s">
        <v>6</v>
      </c>
      <c r="N313" s="15"/>
      <c r="O313" s="14"/>
      <c r="P313" s="14"/>
      <c r="Q313" s="14"/>
      <c r="R313" s="14"/>
      <c r="S313" s="14"/>
      <c r="T313" s="3"/>
    </row>
    <row r="314" spans="2:20" outlineLevel="1" x14ac:dyDescent="0.25">
      <c r="B314" s="129"/>
      <c r="C314" s="129"/>
      <c r="D314" s="123"/>
      <c r="E314" s="123"/>
      <c r="F314" s="116"/>
      <c r="G314" s="122"/>
      <c r="H314" s="122"/>
      <c r="I314" s="122"/>
      <c r="J314" s="16">
        <f>G314-H314</f>
        <v>0</v>
      </c>
      <c r="K314" s="36"/>
      <c r="M314" s="133" t="str">
        <f>Stamdata!G6</f>
        <v>Information og oplysning</v>
      </c>
      <c r="N314" s="122">
        <f>-SUMIF($F$314:$F$334, Stamdata!G17, $H$314:$H$334)</f>
        <v>0</v>
      </c>
      <c r="O314" s="14"/>
      <c r="P314" s="14"/>
      <c r="Q314" s="14"/>
      <c r="R314" s="14"/>
      <c r="S314" s="14"/>
      <c r="T314" s="3"/>
    </row>
    <row r="315" spans="2:20" outlineLevel="1" x14ac:dyDescent="0.25">
      <c r="B315" s="129"/>
      <c r="C315" s="129"/>
      <c r="D315" s="123"/>
      <c r="E315" s="123"/>
      <c r="F315" s="116"/>
      <c r="G315" s="122"/>
      <c r="H315" s="122"/>
      <c r="I315" s="122"/>
      <c r="J315" s="16">
        <f t="shared" ref="J315:J334" si="13">G315-H315</f>
        <v>0</v>
      </c>
      <c r="K315" s="36"/>
      <c r="M315" s="133" t="str">
        <f>Stamdata!G7</f>
        <v>Netværk-/samtale-grupper</v>
      </c>
      <c r="N315" s="122">
        <f>-SUMIF($F$314:$F$334, Stamdata!G18, $H$314:$H$334)</f>
        <v>0</v>
      </c>
      <c r="O315" s="14"/>
      <c r="P315" s="14"/>
      <c r="Q315" s="14"/>
      <c r="R315" s="14"/>
      <c r="S315" s="14"/>
      <c r="T315" s="3"/>
    </row>
    <row r="316" spans="2:20" outlineLevel="1" x14ac:dyDescent="0.25">
      <c r="B316" s="129"/>
      <c r="C316" s="129"/>
      <c r="D316" s="123"/>
      <c r="E316" s="123"/>
      <c r="F316" s="116"/>
      <c r="G316" s="122"/>
      <c r="H316" s="122"/>
      <c r="I316" s="122"/>
      <c r="J316" s="16">
        <f t="shared" si="13"/>
        <v>0</v>
      </c>
      <c r="K316" s="36"/>
      <c r="M316" s="133" t="str">
        <f>Stamdata!G8</f>
        <v>Pårørende-cafe</v>
      </c>
      <c r="N316" s="122">
        <f>-SUMIF($F$314:$F$334, Stamdata!G19, $H$314:$H$334)</f>
        <v>0</v>
      </c>
      <c r="O316" s="14"/>
      <c r="P316" s="14"/>
      <c r="Q316" s="14"/>
      <c r="R316" s="14"/>
      <c r="S316" s="14"/>
      <c r="T316" s="3"/>
    </row>
    <row r="317" spans="2:20" outlineLevel="1" x14ac:dyDescent="0.25">
      <c r="B317" s="129"/>
      <c r="C317" s="129"/>
      <c r="D317" s="123"/>
      <c r="E317" s="123"/>
      <c r="F317" s="116"/>
      <c r="G317" s="122"/>
      <c r="H317" s="122"/>
      <c r="I317" s="122"/>
      <c r="J317" s="16">
        <f t="shared" si="13"/>
        <v>0</v>
      </c>
      <c r="K317" s="36"/>
      <c r="M317" s="133" t="str">
        <f>Stamdata!G9</f>
        <v>Støtte/hjælpe aktiviteter</v>
      </c>
      <c r="N317" s="122">
        <f>-SUMIF($F$314:$F$334, Stamdata!G20, $H$314:$H$334)</f>
        <v>0</v>
      </c>
      <c r="O317" s="14"/>
      <c r="P317" s="14"/>
      <c r="Q317" s="14"/>
      <c r="R317" s="14"/>
      <c r="S317" s="14"/>
      <c r="T317" s="3"/>
    </row>
    <row r="318" spans="2:20" outlineLevel="1" x14ac:dyDescent="0.25">
      <c r="B318" s="129"/>
      <c r="C318" s="129"/>
      <c r="D318" s="123"/>
      <c r="E318" s="123"/>
      <c r="F318" s="116"/>
      <c r="G318" s="122"/>
      <c r="H318" s="122"/>
      <c r="I318" s="122"/>
      <c r="J318" s="16">
        <f t="shared" si="13"/>
        <v>0</v>
      </c>
      <c r="K318" s="36"/>
      <c r="M318" s="133" t="str">
        <f>Stamdata!G10</f>
        <v>Andre aktiviteter</v>
      </c>
      <c r="N318" s="122">
        <f>-SUMIF($F$314:$F$334, Stamdata!G21, $H$314:$H$334)</f>
        <v>0</v>
      </c>
      <c r="O318" s="14"/>
      <c r="P318" s="14"/>
      <c r="Q318" s="14"/>
      <c r="R318" s="14"/>
      <c r="S318" s="14"/>
      <c r="T318" s="3"/>
    </row>
    <row r="319" spans="2:20" outlineLevel="1" x14ac:dyDescent="0.25">
      <c r="B319" s="129"/>
      <c r="C319" s="129"/>
      <c r="D319" s="129"/>
      <c r="E319" s="129"/>
      <c r="F319" s="116"/>
      <c r="G319" s="122"/>
      <c r="H319" s="122"/>
      <c r="I319" s="122"/>
      <c r="J319" s="16">
        <f t="shared" si="13"/>
        <v>0</v>
      </c>
      <c r="K319" s="36"/>
      <c r="M319" s="133" t="str">
        <f>Stamdata!G11</f>
        <v>Kurser for frivillige</v>
      </c>
      <c r="N319" s="122">
        <f>-SUMIF($F$314:$F$334, Stamdata!G22, $H$314:$H$334)</f>
        <v>0</v>
      </c>
      <c r="O319" s="14"/>
      <c r="P319" s="14"/>
      <c r="Q319" s="14"/>
      <c r="R319" s="14"/>
      <c r="S319" s="14"/>
      <c r="T319" s="3"/>
    </row>
    <row r="320" spans="2:20" outlineLevel="1" x14ac:dyDescent="0.25">
      <c r="B320" s="129"/>
      <c r="C320" s="129"/>
      <c r="D320" s="129"/>
      <c r="E320" s="129"/>
      <c r="F320" s="116"/>
      <c r="G320" s="122"/>
      <c r="H320" s="122"/>
      <c r="I320" s="122"/>
      <c r="J320" s="16">
        <f t="shared" si="13"/>
        <v>0</v>
      </c>
      <c r="K320" s="36"/>
      <c r="M320" s="133" t="str">
        <f>Stamdata!G12</f>
        <v>Interne foreningsaktiviteter</v>
      </c>
      <c r="N320" s="122">
        <f>-SUMIF($F$314:$F$334, Stamdata!G23, $H$314:$H$334)</f>
        <v>0</v>
      </c>
      <c r="O320" s="14"/>
      <c r="P320" s="14"/>
      <c r="Q320" s="14"/>
      <c r="R320" s="14"/>
      <c r="S320" s="14"/>
      <c r="T320" s="3"/>
    </row>
    <row r="321" spans="2:20" outlineLevel="1" x14ac:dyDescent="0.25">
      <c r="B321" s="129"/>
      <c r="C321" s="129"/>
      <c r="D321" s="129"/>
      <c r="E321" s="129"/>
      <c r="F321" s="116"/>
      <c r="G321" s="122"/>
      <c r="H321" s="122"/>
      <c r="I321" s="122"/>
      <c r="J321" s="16">
        <f t="shared" si="13"/>
        <v>0</v>
      </c>
      <c r="K321" s="36"/>
      <c r="M321" s="133" t="str">
        <f>Stamdata!G13</f>
        <v>Diverse</v>
      </c>
      <c r="N321" s="122">
        <f>-SUMIF($F$314:$F$334, Stamdata!G24, $H$314:$H$334)</f>
        <v>0</v>
      </c>
      <c r="O321" s="14"/>
      <c r="P321" s="14"/>
      <c r="Q321" s="14"/>
      <c r="R321" s="14"/>
      <c r="S321" s="14"/>
      <c r="T321" s="3"/>
    </row>
    <row r="322" spans="2:20" ht="15.75" outlineLevel="1" thickBot="1" x14ac:dyDescent="0.3">
      <c r="B322" s="129"/>
      <c r="C322" s="129"/>
      <c r="D322" s="129"/>
      <c r="E322" s="129"/>
      <c r="F322" s="116"/>
      <c r="G322" s="122"/>
      <c r="H322" s="122"/>
      <c r="I322" s="122"/>
      <c r="J322" s="16">
        <f>G322-H322</f>
        <v>0</v>
      </c>
      <c r="K322" s="36"/>
      <c r="M322" s="133" t="str">
        <f>Stamdata!G14</f>
        <v>Overføres/tilbagebetales</v>
      </c>
      <c r="N322" s="122">
        <f>-SUMIF($F$314:$F$334, Stamdata!G25, $H$314:$H$334)</f>
        <v>0</v>
      </c>
      <c r="O322" s="14"/>
      <c r="P322" s="14"/>
      <c r="Q322" s="14"/>
      <c r="R322" s="14"/>
      <c r="S322" s="14"/>
      <c r="T322" s="3"/>
    </row>
    <row r="323" spans="2:20" ht="15.75" outlineLevel="1" thickBot="1" x14ac:dyDescent="0.3">
      <c r="B323" s="129"/>
      <c r="C323" s="129"/>
      <c r="D323" s="129"/>
      <c r="E323" s="129"/>
      <c r="F323" s="116"/>
      <c r="G323" s="122"/>
      <c r="H323" s="122"/>
      <c r="I323" s="122"/>
      <c r="J323" s="16">
        <f t="shared" si="13"/>
        <v>0</v>
      </c>
      <c r="K323" s="36"/>
      <c r="M323" s="134" t="s">
        <v>40</v>
      </c>
      <c r="N323" s="135">
        <f>SUM(N314:N321)</f>
        <v>0</v>
      </c>
      <c r="O323" s="14"/>
      <c r="P323" s="14"/>
      <c r="Q323" s="14"/>
      <c r="R323" s="14"/>
      <c r="S323" s="14"/>
      <c r="T323" s="3"/>
    </row>
    <row r="324" spans="2:20" outlineLevel="1" x14ac:dyDescent="0.25">
      <c r="B324" s="129"/>
      <c r="C324" s="129"/>
      <c r="D324" s="129"/>
      <c r="E324" s="129"/>
      <c r="F324" s="116"/>
      <c r="G324" s="122"/>
      <c r="H324" s="122"/>
      <c r="I324" s="122"/>
      <c r="J324" s="16">
        <f t="shared" si="13"/>
        <v>0</v>
      </c>
      <c r="K324" s="36"/>
      <c r="M324" s="37" t="s">
        <v>5</v>
      </c>
      <c r="N324" s="51"/>
      <c r="O324" s="14"/>
      <c r="P324" s="14"/>
      <c r="Q324" s="14"/>
      <c r="R324" s="14"/>
      <c r="S324" s="14"/>
      <c r="T324" s="3"/>
    </row>
    <row r="325" spans="2:20" outlineLevel="1" x14ac:dyDescent="0.25">
      <c r="B325" s="129"/>
      <c r="C325" s="129"/>
      <c r="D325" s="129"/>
      <c r="E325" s="129"/>
      <c r="F325" s="116"/>
      <c r="G325" s="122"/>
      <c r="H325" s="122"/>
      <c r="I325" s="122"/>
      <c r="J325" s="16">
        <f t="shared" si="13"/>
        <v>0</v>
      </c>
      <c r="K325" s="36"/>
      <c r="M325" s="38"/>
      <c r="N325" s="40"/>
      <c r="O325" s="14"/>
      <c r="P325" s="14"/>
      <c r="Q325" s="14"/>
      <c r="R325" s="14"/>
      <c r="S325" s="14"/>
      <c r="T325" s="3"/>
    </row>
    <row r="326" spans="2:20" outlineLevel="1" x14ac:dyDescent="0.25">
      <c r="B326" s="129"/>
      <c r="C326" s="129"/>
      <c r="D326" s="129"/>
      <c r="E326" s="129"/>
      <c r="F326" s="116"/>
      <c r="G326" s="122"/>
      <c r="H326" s="122"/>
      <c r="I326" s="122"/>
      <c r="J326" s="16">
        <f t="shared" si="13"/>
        <v>0</v>
      </c>
      <c r="K326" s="36"/>
      <c r="M326" s="133" t="str">
        <f>Stamdata!G17</f>
        <v>Kontingent</v>
      </c>
      <c r="N326" s="122">
        <f>SUMIF($F$314:$F$334, Stamdata!G17, $H$314:$H$334)</f>
        <v>0</v>
      </c>
      <c r="O326" s="14"/>
      <c r="P326" s="14"/>
      <c r="Q326" s="14"/>
      <c r="R326" s="14"/>
      <c r="S326" s="14"/>
      <c r="T326" s="3"/>
    </row>
    <row r="327" spans="2:20" outlineLevel="1" x14ac:dyDescent="0.25">
      <c r="B327" s="129"/>
      <c r="C327" s="129"/>
      <c r="D327" s="129"/>
      <c r="E327" s="129"/>
      <c r="F327" s="116"/>
      <c r="G327" s="122"/>
      <c r="H327" s="122"/>
      <c r="I327" s="122"/>
      <c r="J327" s="16">
        <f t="shared" si="13"/>
        <v>0</v>
      </c>
      <c r="K327" s="36"/>
      <c r="M327" s="133" t="str">
        <f>Stamdata!G18</f>
        <v>Tilskud</v>
      </c>
      <c r="N327" s="122">
        <f>SUMIF($F$314:$F$334, Stamdata!G18, $H$314:$H$334)</f>
        <v>0</v>
      </c>
      <c r="O327" s="14"/>
      <c r="P327" s="14"/>
      <c r="Q327" s="14"/>
      <c r="R327" s="14"/>
      <c r="S327" s="14"/>
      <c r="T327" s="3"/>
    </row>
    <row r="328" spans="2:20" ht="15.75" outlineLevel="1" thickBot="1" x14ac:dyDescent="0.3">
      <c r="B328" s="129"/>
      <c r="C328" s="129"/>
      <c r="D328" s="129"/>
      <c r="E328" s="129"/>
      <c r="F328" s="116"/>
      <c r="G328" s="122"/>
      <c r="H328" s="122"/>
      <c r="I328" s="122"/>
      <c r="J328" s="16">
        <f t="shared" si="13"/>
        <v>0</v>
      </c>
      <c r="K328" s="36"/>
      <c r="M328" s="133" t="str">
        <f>Stamdata!G19</f>
        <v>Andet</v>
      </c>
      <c r="N328" s="122">
        <f>SUMIF($F$314:$F$334, Stamdata!G19, $H$314:$H$334)</f>
        <v>0</v>
      </c>
      <c r="O328" s="14"/>
      <c r="P328" s="14"/>
      <c r="Q328" s="14"/>
      <c r="R328" s="14"/>
      <c r="S328" s="14"/>
      <c r="T328" s="3"/>
    </row>
    <row r="329" spans="2:20" ht="15.75" outlineLevel="1" thickBot="1" x14ac:dyDescent="0.3">
      <c r="B329" s="129"/>
      <c r="C329" s="129"/>
      <c r="D329" s="129"/>
      <c r="E329" s="129"/>
      <c r="F329" s="116"/>
      <c r="G329" s="122"/>
      <c r="H329" s="122"/>
      <c r="I329" s="122"/>
      <c r="J329" s="16">
        <f t="shared" si="13"/>
        <v>0</v>
      </c>
      <c r="K329" s="36"/>
      <c r="M329" s="134" t="s">
        <v>41</v>
      </c>
      <c r="N329" s="135">
        <f>SUM(N326:N328)</f>
        <v>0</v>
      </c>
      <c r="O329" s="14"/>
      <c r="P329" s="14"/>
      <c r="Q329" s="14"/>
      <c r="R329" s="14"/>
      <c r="S329" s="14"/>
      <c r="T329" s="3"/>
    </row>
    <row r="330" spans="2:20" outlineLevel="1" x14ac:dyDescent="0.25">
      <c r="B330" s="129"/>
      <c r="C330" s="129"/>
      <c r="D330" s="129"/>
      <c r="E330" s="129"/>
      <c r="F330" s="116"/>
      <c r="G330" s="122"/>
      <c r="H330" s="122"/>
      <c r="I330" s="122"/>
      <c r="J330" s="16">
        <f t="shared" si="13"/>
        <v>0</v>
      </c>
      <c r="K330" s="36"/>
      <c r="O330" s="14"/>
      <c r="P330" s="14"/>
      <c r="Q330" s="14"/>
      <c r="R330" s="14"/>
      <c r="S330" s="14"/>
      <c r="T330" s="3"/>
    </row>
    <row r="331" spans="2:20" outlineLevel="1" x14ac:dyDescent="0.25">
      <c r="B331" s="129"/>
      <c r="C331" s="129"/>
      <c r="D331" s="129"/>
      <c r="E331" s="129"/>
      <c r="F331" s="116"/>
      <c r="G331" s="122"/>
      <c r="H331" s="122"/>
      <c r="I331" s="122"/>
      <c r="J331" s="16">
        <f t="shared" si="13"/>
        <v>0</v>
      </c>
      <c r="K331" s="36"/>
      <c r="M331" s="36"/>
      <c r="N331" s="36"/>
      <c r="O331" s="14"/>
      <c r="P331" s="14"/>
      <c r="Q331" s="14"/>
      <c r="R331" s="14"/>
      <c r="S331" s="14"/>
      <c r="T331" s="3"/>
    </row>
    <row r="332" spans="2:20" outlineLevel="1" x14ac:dyDescent="0.25">
      <c r="B332" s="123"/>
      <c r="C332" s="123"/>
      <c r="D332" s="123"/>
      <c r="E332" s="123"/>
      <c r="F332" s="116"/>
      <c r="G332" s="122"/>
      <c r="H332" s="122"/>
      <c r="I332" s="122"/>
      <c r="J332" s="16">
        <f t="shared" si="13"/>
        <v>0</v>
      </c>
      <c r="K332" s="36"/>
      <c r="M332" s="36"/>
      <c r="N332" s="36"/>
      <c r="O332" s="14"/>
      <c r="P332" s="14"/>
      <c r="Q332" s="14"/>
      <c r="R332" s="14"/>
      <c r="S332" s="14"/>
      <c r="T332" s="3"/>
    </row>
    <row r="333" spans="2:20" outlineLevel="1" x14ac:dyDescent="0.25">
      <c r="B333" s="123"/>
      <c r="C333" s="123"/>
      <c r="D333" s="123"/>
      <c r="E333" s="123"/>
      <c r="F333" s="116"/>
      <c r="G333" s="122"/>
      <c r="H333" s="122"/>
      <c r="I333" s="122"/>
      <c r="J333" s="16">
        <f t="shared" si="13"/>
        <v>0</v>
      </c>
      <c r="K333" s="36"/>
      <c r="M333" s="36"/>
      <c r="N333" s="36"/>
      <c r="O333" s="14"/>
      <c r="P333" s="14"/>
      <c r="Q333" s="14"/>
      <c r="R333" s="14"/>
      <c r="S333" s="14"/>
      <c r="T333" s="3"/>
    </row>
    <row r="334" spans="2:20" outlineLevel="1" x14ac:dyDescent="0.25">
      <c r="B334" s="123"/>
      <c r="C334" s="123"/>
      <c r="D334" s="123"/>
      <c r="E334" s="123"/>
      <c r="F334" s="116"/>
      <c r="G334" s="122"/>
      <c r="H334" s="122"/>
      <c r="I334" s="122"/>
      <c r="J334" s="16">
        <f t="shared" si="13"/>
        <v>0</v>
      </c>
      <c r="K334" s="36"/>
      <c r="M334" s="36"/>
      <c r="N334" s="36"/>
      <c r="O334" s="14"/>
      <c r="P334" s="14"/>
      <c r="Q334" s="14"/>
      <c r="R334" s="14"/>
      <c r="S334" s="14"/>
      <c r="T334" s="3"/>
    </row>
    <row r="335" spans="2:20" ht="15.75" outlineLevel="1" thickBot="1" x14ac:dyDescent="0.3">
      <c r="B335" s="13" t="s">
        <v>4</v>
      </c>
      <c r="C335" s="13"/>
      <c r="D335" s="13"/>
      <c r="E335" s="13"/>
      <c r="F335" s="79"/>
      <c r="G335" s="13">
        <f>SUM(G314:G334)</f>
        <v>0</v>
      </c>
      <c r="H335" s="13">
        <f>-SUM(H314:H334)</f>
        <v>0</v>
      </c>
      <c r="I335" s="96"/>
      <c r="J335" s="16">
        <f>G335+H335</f>
        <v>0</v>
      </c>
      <c r="K335" s="36"/>
      <c r="M335" s="36"/>
      <c r="N335" s="36"/>
      <c r="O335" s="14"/>
      <c r="P335" s="14"/>
      <c r="Q335" s="14"/>
      <c r="R335" s="14"/>
      <c r="S335" s="14"/>
      <c r="T335" s="3"/>
    </row>
    <row r="336" spans="2:20" ht="15.75" thickTop="1" x14ac:dyDescent="0.25">
      <c r="B336" s="14"/>
      <c r="C336" s="14"/>
      <c r="D336" s="14"/>
      <c r="E336" s="14"/>
      <c r="F336" s="82"/>
      <c r="G336" s="14"/>
      <c r="H336" s="14"/>
      <c r="I336" s="14"/>
      <c r="J336" s="14"/>
      <c r="K336" s="14"/>
      <c r="M336" s="14"/>
      <c r="N336" s="14"/>
      <c r="O336" s="14"/>
      <c r="P336" s="14"/>
      <c r="Q336" s="14"/>
      <c r="R336" s="14"/>
      <c r="S336" s="14"/>
      <c r="T336" s="3"/>
    </row>
    <row r="337" spans="2:20" x14ac:dyDescent="0.25">
      <c r="B337" s="14"/>
      <c r="C337" s="14"/>
      <c r="D337" s="14"/>
      <c r="E337" s="14"/>
      <c r="F337" s="82"/>
      <c r="G337" s="14"/>
      <c r="H337" s="14"/>
      <c r="I337" s="14"/>
      <c r="J337" s="14"/>
      <c r="K337" s="14"/>
      <c r="M337" s="14"/>
      <c r="N337" s="14"/>
      <c r="O337" s="14"/>
      <c r="P337" s="14"/>
      <c r="Q337" s="14"/>
      <c r="R337" s="14"/>
      <c r="S337" s="14"/>
      <c r="T337" s="3"/>
    </row>
    <row r="338" spans="2:20" ht="15.75" x14ac:dyDescent="0.25">
      <c r="B338" s="8" t="s">
        <v>17</v>
      </c>
      <c r="C338" s="8"/>
      <c r="D338" s="8"/>
      <c r="E338" s="8"/>
      <c r="F338" s="78">
        <f>Stamdata!C17</f>
        <v>0</v>
      </c>
      <c r="K338" s="7"/>
      <c r="M338" s="24"/>
      <c r="N338" s="138">
        <f>F338</f>
        <v>0</v>
      </c>
      <c r="O338" s="14"/>
      <c r="P338" s="14"/>
      <c r="Q338" s="14"/>
      <c r="R338" s="14"/>
      <c r="S338" s="14"/>
      <c r="T338" s="3"/>
    </row>
    <row r="339" spans="2:20" outlineLevel="1" x14ac:dyDescent="0.25">
      <c r="B339" s="11"/>
      <c r="C339" s="11"/>
      <c r="D339" s="11"/>
      <c r="E339" s="11"/>
      <c r="F339" s="81"/>
      <c r="G339" s="12"/>
      <c r="H339" s="12"/>
      <c r="I339" s="12"/>
      <c r="J339" s="12"/>
      <c r="K339" s="7"/>
      <c r="M339" s="12"/>
      <c r="N339" s="12"/>
      <c r="O339" s="14"/>
      <c r="P339" s="14"/>
      <c r="Q339" s="14"/>
      <c r="R339" s="14"/>
      <c r="S339" s="14"/>
      <c r="T339" s="3"/>
    </row>
    <row r="340" spans="2:20" ht="43.15" customHeight="1" outlineLevel="1" x14ac:dyDescent="0.25">
      <c r="B340" s="9" t="s">
        <v>0</v>
      </c>
      <c r="C340" s="9" t="s">
        <v>13</v>
      </c>
      <c r="D340" s="9" t="s">
        <v>11</v>
      </c>
      <c r="E340" s="9"/>
      <c r="F340" s="62" t="s">
        <v>29</v>
      </c>
      <c r="G340" s="15" t="s">
        <v>27</v>
      </c>
      <c r="H340" s="15" t="s">
        <v>28</v>
      </c>
      <c r="I340" s="15" t="s">
        <v>52</v>
      </c>
      <c r="J340" s="15"/>
      <c r="K340" s="36"/>
      <c r="M340" s="12" t="s">
        <v>6</v>
      </c>
      <c r="N340" s="15"/>
      <c r="O340" s="14"/>
      <c r="P340" s="14"/>
      <c r="Q340" s="14"/>
      <c r="R340" s="14"/>
      <c r="S340" s="14"/>
      <c r="T340" s="3"/>
    </row>
    <row r="341" spans="2:20" outlineLevel="1" x14ac:dyDescent="0.25">
      <c r="B341" s="118"/>
      <c r="C341" s="129"/>
      <c r="D341" s="115"/>
      <c r="E341" s="115"/>
      <c r="F341" s="116"/>
      <c r="G341" s="119"/>
      <c r="H341" s="120"/>
      <c r="I341" s="120"/>
      <c r="J341" s="16">
        <f>G341-H341</f>
        <v>0</v>
      </c>
      <c r="K341" s="36"/>
      <c r="M341" s="133" t="str">
        <f>Stamdata!G6</f>
        <v>Information og oplysning</v>
      </c>
      <c r="N341" s="122">
        <f>-SUMIF($F$341:$F$361, Stamdata!G6, $H$341:$H$361)</f>
        <v>0</v>
      </c>
      <c r="O341" s="14"/>
      <c r="P341" s="14"/>
      <c r="Q341" s="14"/>
      <c r="R341" s="14"/>
      <c r="S341" s="14"/>
      <c r="T341" s="3"/>
    </row>
    <row r="342" spans="2:20" outlineLevel="1" x14ac:dyDescent="0.25">
      <c r="B342" s="118"/>
      <c r="C342" s="129"/>
      <c r="D342" s="115"/>
      <c r="E342" s="115"/>
      <c r="F342" s="116"/>
      <c r="G342" s="119"/>
      <c r="H342" s="119"/>
      <c r="I342" s="119"/>
      <c r="J342" s="16">
        <f t="shared" ref="J342:J361" si="14">G342-H342</f>
        <v>0</v>
      </c>
      <c r="K342" s="36"/>
      <c r="M342" s="133" t="str">
        <f>Stamdata!G7</f>
        <v>Netværk-/samtale-grupper</v>
      </c>
      <c r="N342" s="122">
        <f>-SUMIF($F$341:$F$361, Stamdata!G7, $H$341:$H$361)</f>
        <v>0</v>
      </c>
      <c r="O342" s="14"/>
      <c r="P342" s="14"/>
      <c r="Q342" s="14"/>
      <c r="R342" s="14"/>
      <c r="S342" s="14"/>
      <c r="T342" s="3"/>
    </row>
    <row r="343" spans="2:20" outlineLevel="1" x14ac:dyDescent="0.25">
      <c r="B343" s="118"/>
      <c r="C343" s="129"/>
      <c r="D343" s="115"/>
      <c r="E343" s="115"/>
      <c r="F343" s="116"/>
      <c r="G343" s="119"/>
      <c r="H343" s="119"/>
      <c r="I343" s="119"/>
      <c r="J343" s="16">
        <f t="shared" si="14"/>
        <v>0</v>
      </c>
      <c r="K343" s="36"/>
      <c r="M343" s="133" t="str">
        <f>Stamdata!G8</f>
        <v>Pårørende-cafe</v>
      </c>
      <c r="N343" s="122">
        <f>-SUMIF($F$341:$F$361, Stamdata!G8, $H$341:$H$361)</f>
        <v>0</v>
      </c>
      <c r="O343" s="14"/>
      <c r="P343" s="14"/>
      <c r="Q343" s="14"/>
      <c r="R343" s="14"/>
      <c r="S343" s="14"/>
      <c r="T343" s="3"/>
    </row>
    <row r="344" spans="2:20" outlineLevel="1" x14ac:dyDescent="0.25">
      <c r="B344" s="118"/>
      <c r="C344" s="129"/>
      <c r="D344" s="115"/>
      <c r="E344" s="115"/>
      <c r="F344" s="116"/>
      <c r="G344" s="119"/>
      <c r="H344" s="120"/>
      <c r="I344" s="120"/>
      <c r="J344" s="16">
        <f t="shared" si="14"/>
        <v>0</v>
      </c>
      <c r="K344" s="36"/>
      <c r="M344" s="133" t="str">
        <f>Stamdata!G9</f>
        <v>Støtte/hjælpe aktiviteter</v>
      </c>
      <c r="N344" s="122">
        <f>-SUMIF($F$341:$F$361, Stamdata!G9, $H$341:$H$361)</f>
        <v>0</v>
      </c>
      <c r="O344" s="14"/>
      <c r="P344" s="14"/>
      <c r="Q344" s="14"/>
      <c r="R344" s="14"/>
      <c r="S344" s="14"/>
      <c r="T344" s="3"/>
    </row>
    <row r="345" spans="2:20" outlineLevel="1" x14ac:dyDescent="0.25">
      <c r="B345" s="118"/>
      <c r="C345" s="129"/>
      <c r="D345" s="115"/>
      <c r="E345" s="115"/>
      <c r="F345" s="116"/>
      <c r="G345" s="119"/>
      <c r="H345" s="120"/>
      <c r="I345" s="120"/>
      <c r="J345" s="16">
        <f t="shared" si="14"/>
        <v>0</v>
      </c>
      <c r="K345" s="36"/>
      <c r="M345" s="133" t="str">
        <f>Stamdata!G10</f>
        <v>Andre aktiviteter</v>
      </c>
      <c r="N345" s="122">
        <f>-SUMIF($F$341:$F$361, Stamdata!G10, $H$341:$H$361)</f>
        <v>0</v>
      </c>
      <c r="O345" s="14"/>
      <c r="P345" s="14"/>
      <c r="Q345" s="14"/>
      <c r="R345" s="14"/>
      <c r="S345" s="14"/>
      <c r="T345" s="3"/>
    </row>
    <row r="346" spans="2:20" outlineLevel="1" x14ac:dyDescent="0.25">
      <c r="B346" s="118"/>
      <c r="C346" s="129"/>
      <c r="D346" s="115"/>
      <c r="E346" s="115"/>
      <c r="F346" s="116"/>
      <c r="G346" s="119"/>
      <c r="H346" s="120"/>
      <c r="I346" s="120"/>
      <c r="J346" s="16">
        <f t="shared" si="14"/>
        <v>0</v>
      </c>
      <c r="K346" s="36"/>
      <c r="M346" s="133" t="str">
        <f>Stamdata!G11</f>
        <v>Kurser for frivillige</v>
      </c>
      <c r="N346" s="122">
        <f>-SUMIF($F$341:$F$361, Stamdata!G11, $H$341:$H$361)</f>
        <v>0</v>
      </c>
      <c r="O346" s="14"/>
      <c r="P346" s="14"/>
      <c r="Q346" s="14"/>
      <c r="R346" s="14"/>
      <c r="S346" s="14"/>
      <c r="T346" s="3"/>
    </row>
    <row r="347" spans="2:20" outlineLevel="1" x14ac:dyDescent="0.25">
      <c r="B347" s="118"/>
      <c r="C347" s="129"/>
      <c r="D347" s="115"/>
      <c r="E347" s="115"/>
      <c r="F347" s="116"/>
      <c r="G347" s="119"/>
      <c r="H347" s="120"/>
      <c r="I347" s="120"/>
      <c r="J347" s="16">
        <f t="shared" si="14"/>
        <v>0</v>
      </c>
      <c r="K347" s="36"/>
      <c r="M347" s="133" t="str">
        <f>Stamdata!G12</f>
        <v>Interne foreningsaktiviteter</v>
      </c>
      <c r="N347" s="122">
        <f>-SUMIF($F$341:$F$361, Stamdata!G12, $H$341:$H$361)</f>
        <v>0</v>
      </c>
      <c r="O347" s="14"/>
      <c r="P347" s="14"/>
      <c r="Q347" s="14"/>
      <c r="R347" s="14"/>
      <c r="S347" s="14"/>
      <c r="T347" s="3"/>
    </row>
    <row r="348" spans="2:20" outlineLevel="1" x14ac:dyDescent="0.25">
      <c r="B348" s="129"/>
      <c r="C348" s="129"/>
      <c r="D348" s="129"/>
      <c r="E348" s="129"/>
      <c r="F348" s="116"/>
      <c r="G348" s="122"/>
      <c r="H348" s="122"/>
      <c r="I348" s="122"/>
      <c r="J348" s="16">
        <f>G348-H348</f>
        <v>0</v>
      </c>
      <c r="K348" s="36"/>
      <c r="M348" s="133" t="str">
        <f>Stamdata!G13</f>
        <v>Diverse</v>
      </c>
      <c r="N348" s="122">
        <f>-SUMIF($F$341:$F$361, Stamdata!G13, $H$341:$H$361)</f>
        <v>0</v>
      </c>
      <c r="O348" s="14"/>
      <c r="P348" s="14"/>
      <c r="Q348" s="14"/>
      <c r="R348" s="14"/>
      <c r="S348" s="14"/>
      <c r="T348" s="3"/>
    </row>
    <row r="349" spans="2:20" ht="15.75" outlineLevel="1" thickBot="1" x14ac:dyDescent="0.3">
      <c r="B349" s="129"/>
      <c r="C349" s="129"/>
      <c r="D349" s="129"/>
      <c r="E349" s="129"/>
      <c r="F349" s="116"/>
      <c r="G349" s="122"/>
      <c r="H349" s="122"/>
      <c r="I349" s="122"/>
      <c r="J349" s="16">
        <f>G349-H349</f>
        <v>0</v>
      </c>
      <c r="K349" s="36"/>
      <c r="M349" s="133" t="str">
        <f>Stamdata!G14</f>
        <v>Overføres/tilbagebetales</v>
      </c>
      <c r="N349" s="122">
        <f>-SUMIF($F$341:$F$361, Stamdata!G14, $H$341:$H$361)</f>
        <v>0</v>
      </c>
      <c r="O349" s="14"/>
      <c r="P349" s="14"/>
      <c r="Q349" s="14"/>
      <c r="R349" s="14"/>
      <c r="S349" s="14"/>
      <c r="T349" s="3"/>
    </row>
    <row r="350" spans="2:20" ht="15.75" outlineLevel="1" thickBot="1" x14ac:dyDescent="0.3">
      <c r="B350" s="129"/>
      <c r="C350" s="129"/>
      <c r="D350" s="129"/>
      <c r="E350" s="129"/>
      <c r="F350" s="116"/>
      <c r="G350" s="122"/>
      <c r="H350" s="122"/>
      <c r="I350" s="122"/>
      <c r="J350" s="16">
        <f>G350-H350</f>
        <v>0</v>
      </c>
      <c r="K350" s="36"/>
      <c r="M350" s="134" t="s">
        <v>4</v>
      </c>
      <c r="N350" s="135">
        <f>SUM(N341:N348)</f>
        <v>0</v>
      </c>
      <c r="O350" s="14"/>
      <c r="P350" s="14"/>
      <c r="Q350" s="14"/>
      <c r="R350" s="14"/>
      <c r="S350" s="14"/>
      <c r="T350" s="3"/>
    </row>
    <row r="351" spans="2:20" outlineLevel="1" x14ac:dyDescent="0.25">
      <c r="B351" s="129"/>
      <c r="C351" s="129"/>
      <c r="D351" s="129"/>
      <c r="E351" s="129"/>
      <c r="F351" s="116"/>
      <c r="G351" s="122"/>
      <c r="H351" s="122"/>
      <c r="I351" s="122"/>
      <c r="J351" s="16">
        <f t="shared" si="14"/>
        <v>0</v>
      </c>
      <c r="K351" s="36"/>
      <c r="M351" s="37" t="s">
        <v>5</v>
      </c>
      <c r="N351" s="51"/>
      <c r="O351" s="14"/>
      <c r="P351" s="14"/>
      <c r="Q351" s="14"/>
      <c r="R351" s="14"/>
      <c r="S351" s="14"/>
      <c r="T351" s="3"/>
    </row>
    <row r="352" spans="2:20" outlineLevel="1" x14ac:dyDescent="0.25">
      <c r="B352" s="129"/>
      <c r="C352" s="129"/>
      <c r="D352" s="129"/>
      <c r="E352" s="129"/>
      <c r="F352" s="116"/>
      <c r="G352" s="122"/>
      <c r="H352" s="122"/>
      <c r="I352" s="122"/>
      <c r="J352" s="16">
        <f t="shared" si="14"/>
        <v>0</v>
      </c>
      <c r="K352" s="36"/>
      <c r="M352" s="38"/>
      <c r="N352" s="40"/>
      <c r="O352" s="14"/>
      <c r="P352" s="14"/>
      <c r="Q352" s="14"/>
      <c r="R352" s="14"/>
      <c r="S352" s="14"/>
      <c r="T352" s="3"/>
    </row>
    <row r="353" spans="2:20" outlineLevel="1" x14ac:dyDescent="0.25">
      <c r="B353" s="129"/>
      <c r="C353" s="129"/>
      <c r="D353" s="129"/>
      <c r="E353" s="129"/>
      <c r="F353" s="116"/>
      <c r="G353" s="122"/>
      <c r="H353" s="122"/>
      <c r="I353" s="122"/>
      <c r="J353" s="16">
        <f t="shared" si="14"/>
        <v>0</v>
      </c>
      <c r="K353" s="36"/>
      <c r="M353" s="133" t="str">
        <f>Stamdata!G17</f>
        <v>Kontingent</v>
      </c>
      <c r="N353" s="122">
        <f>SUMIF($F$341:$F$361, Stamdata!G17, $G$341:$G$361)</f>
        <v>0</v>
      </c>
      <c r="O353" s="14"/>
      <c r="P353" s="14"/>
      <c r="Q353" s="14"/>
      <c r="R353" s="14"/>
      <c r="S353" s="14"/>
      <c r="T353" s="3"/>
    </row>
    <row r="354" spans="2:20" outlineLevel="1" x14ac:dyDescent="0.25">
      <c r="B354" s="129"/>
      <c r="C354" s="129"/>
      <c r="D354" s="129"/>
      <c r="E354" s="129"/>
      <c r="F354" s="116"/>
      <c r="G354" s="122"/>
      <c r="H354" s="122"/>
      <c r="I354" s="122"/>
      <c r="J354" s="16">
        <f t="shared" si="14"/>
        <v>0</v>
      </c>
      <c r="K354" s="36"/>
      <c r="M354" s="133" t="str">
        <f>Stamdata!G18</f>
        <v>Tilskud</v>
      </c>
      <c r="N354" s="122">
        <f>SUMIF($F$341:$F$361, Stamdata!G18, $G$341:$G$361)</f>
        <v>0</v>
      </c>
      <c r="O354" s="14"/>
      <c r="P354" s="14"/>
      <c r="Q354" s="14"/>
      <c r="R354" s="14"/>
      <c r="S354" s="14"/>
      <c r="T354" s="3"/>
    </row>
    <row r="355" spans="2:20" ht="15.75" outlineLevel="1" thickBot="1" x14ac:dyDescent="0.3">
      <c r="B355" s="129"/>
      <c r="C355" s="129"/>
      <c r="D355" s="129"/>
      <c r="E355" s="129"/>
      <c r="F355" s="116"/>
      <c r="G355" s="122"/>
      <c r="H355" s="122"/>
      <c r="I355" s="122"/>
      <c r="J355" s="16">
        <f t="shared" si="14"/>
        <v>0</v>
      </c>
      <c r="K355" s="36"/>
      <c r="M355" s="133" t="str">
        <f>Stamdata!G19</f>
        <v>Andet</v>
      </c>
      <c r="N355" s="122">
        <f>SUMIF($F$341:$F$361, Stamdata!G19, $G$341:$G$361)</f>
        <v>0</v>
      </c>
      <c r="O355" s="14"/>
      <c r="P355" s="14"/>
      <c r="Q355" s="14"/>
      <c r="R355" s="14"/>
      <c r="S355" s="14"/>
      <c r="T355" s="3"/>
    </row>
    <row r="356" spans="2:20" ht="15.75" outlineLevel="1" thickBot="1" x14ac:dyDescent="0.3">
      <c r="B356" s="129"/>
      <c r="C356" s="129"/>
      <c r="D356" s="129"/>
      <c r="E356" s="129"/>
      <c r="F356" s="116"/>
      <c r="G356" s="122"/>
      <c r="H356" s="122"/>
      <c r="I356" s="122"/>
      <c r="J356" s="16">
        <f t="shared" si="14"/>
        <v>0</v>
      </c>
      <c r="K356" s="36"/>
      <c r="M356" s="134" t="s">
        <v>4</v>
      </c>
      <c r="N356" s="135">
        <f>SUM(N353:N355)</f>
        <v>0</v>
      </c>
      <c r="O356" s="14"/>
      <c r="P356" s="14"/>
      <c r="Q356" s="14"/>
      <c r="R356" s="14"/>
      <c r="S356" s="14"/>
      <c r="T356" s="3"/>
    </row>
    <row r="357" spans="2:20" outlineLevel="1" x14ac:dyDescent="0.25">
      <c r="B357" s="129"/>
      <c r="C357" s="129"/>
      <c r="D357" s="129"/>
      <c r="E357" s="129"/>
      <c r="F357" s="116"/>
      <c r="G357" s="122"/>
      <c r="H357" s="122"/>
      <c r="I357" s="122"/>
      <c r="J357" s="16">
        <f t="shared" si="14"/>
        <v>0</v>
      </c>
      <c r="K357" s="36"/>
      <c r="O357" s="14"/>
      <c r="P357" s="14"/>
      <c r="Q357" s="14"/>
      <c r="R357" s="14"/>
      <c r="S357" s="14"/>
      <c r="T357" s="3"/>
    </row>
    <row r="358" spans="2:20" outlineLevel="1" x14ac:dyDescent="0.25">
      <c r="B358" s="129"/>
      <c r="C358" s="129"/>
      <c r="D358" s="129"/>
      <c r="E358" s="129"/>
      <c r="F358" s="116"/>
      <c r="G358" s="122"/>
      <c r="H358" s="122"/>
      <c r="I358" s="122"/>
      <c r="J358" s="16">
        <f t="shared" si="14"/>
        <v>0</v>
      </c>
      <c r="K358" s="36"/>
      <c r="M358" s="36"/>
      <c r="N358" s="36"/>
      <c r="O358" s="14"/>
      <c r="P358" s="14"/>
      <c r="Q358" s="14"/>
      <c r="R358" s="14"/>
      <c r="S358" s="14"/>
      <c r="T358" s="3"/>
    </row>
    <row r="359" spans="2:20" outlineLevel="1" x14ac:dyDescent="0.25">
      <c r="B359" s="123"/>
      <c r="C359" s="123"/>
      <c r="D359" s="123"/>
      <c r="E359" s="123"/>
      <c r="F359" s="116"/>
      <c r="G359" s="122"/>
      <c r="H359" s="122"/>
      <c r="I359" s="122"/>
      <c r="J359" s="16">
        <f t="shared" si="14"/>
        <v>0</v>
      </c>
      <c r="K359" s="36"/>
      <c r="M359" s="36"/>
      <c r="N359" s="36"/>
      <c r="O359" s="14"/>
      <c r="P359" s="14"/>
      <c r="Q359" s="14"/>
      <c r="R359" s="14"/>
      <c r="S359" s="14"/>
      <c r="T359" s="3"/>
    </row>
    <row r="360" spans="2:20" outlineLevel="1" x14ac:dyDescent="0.25">
      <c r="B360" s="123"/>
      <c r="C360" s="123"/>
      <c r="D360" s="123"/>
      <c r="E360" s="123"/>
      <c r="F360" s="116"/>
      <c r="G360" s="122"/>
      <c r="H360" s="122"/>
      <c r="I360" s="122"/>
      <c r="J360" s="16">
        <f t="shared" si="14"/>
        <v>0</v>
      </c>
      <c r="K360" s="36"/>
      <c r="M360" s="36"/>
      <c r="N360" s="36"/>
      <c r="O360" s="14"/>
      <c r="P360" s="14"/>
      <c r="Q360" s="14"/>
      <c r="R360" s="14"/>
      <c r="S360" s="14"/>
      <c r="T360" s="3"/>
    </row>
    <row r="361" spans="2:20" outlineLevel="1" x14ac:dyDescent="0.25">
      <c r="B361" s="123"/>
      <c r="C361" s="123"/>
      <c r="D361" s="123"/>
      <c r="E361" s="123"/>
      <c r="F361" s="116"/>
      <c r="G361" s="122"/>
      <c r="H361" s="122"/>
      <c r="I361" s="122"/>
      <c r="J361" s="16">
        <f t="shared" si="14"/>
        <v>0</v>
      </c>
      <c r="K361" s="36"/>
      <c r="M361" s="36"/>
      <c r="N361" s="36"/>
      <c r="O361" s="14"/>
      <c r="P361" s="14"/>
      <c r="Q361" s="14"/>
      <c r="R361" s="14"/>
      <c r="S361" s="14"/>
      <c r="T361" s="3"/>
    </row>
    <row r="362" spans="2:20" ht="15.75" outlineLevel="1" thickBot="1" x14ac:dyDescent="0.3">
      <c r="B362" s="13" t="s">
        <v>4</v>
      </c>
      <c r="C362" s="13"/>
      <c r="D362" s="13"/>
      <c r="E362" s="13"/>
      <c r="F362" s="79"/>
      <c r="G362" s="13">
        <f>SUM(G341:G361)</f>
        <v>0</v>
      </c>
      <c r="H362" s="13">
        <f>-SUM(H341:H361)</f>
        <v>0</v>
      </c>
      <c r="I362" s="96"/>
      <c r="J362" s="16">
        <f>G362+H362</f>
        <v>0</v>
      </c>
      <c r="K362" s="36"/>
      <c r="M362" s="36"/>
      <c r="N362" s="36"/>
      <c r="O362" s="14"/>
      <c r="P362" s="14"/>
      <c r="Q362" s="14"/>
      <c r="R362" s="14"/>
      <c r="S362" s="14"/>
      <c r="T362" s="3"/>
    </row>
    <row r="363" spans="2:20" ht="15.75" thickTop="1" x14ac:dyDescent="0.25">
      <c r="O363" s="14"/>
      <c r="P363" s="14"/>
      <c r="Q363" s="14"/>
      <c r="R363" s="14"/>
      <c r="S363" s="14"/>
      <c r="T363" s="3"/>
    </row>
    <row r="364" spans="2:20" x14ac:dyDescent="0.25">
      <c r="T364" s="3"/>
    </row>
  </sheetData>
  <mergeCells count="1">
    <mergeCell ref="B2:E2"/>
  </mergeCells>
  <phoneticPr fontId="0" type="noConversion"/>
  <pageMargins left="0.31496062992125984" right="0.31496062992125984" top="0.55118110236220474" bottom="0.55118110236220474" header="0.31496062992125984" footer="0.31496062992125984"/>
  <pageSetup paperSize="8" scale="88" orientation="landscape" r:id="rId1"/>
  <rowBreaks count="9" manualBreakCount="9">
    <brk id="34" max="16383" man="1"/>
    <brk id="85" max="16383" man="1"/>
    <brk id="117" max="16383" man="1"/>
    <brk id="145" max="16383" man="1"/>
    <brk id="171" max="16383" man="1"/>
    <brk id="198" max="16383" man="1"/>
    <brk id="231" max="16383" man="1"/>
    <brk id="281" max="16383" man="1"/>
    <brk id="30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D0E38B-A838-A74A-A22B-751F00558771}">
          <x14:formula1>
            <xm:f>Stamdata!$G$6:$G$8</xm:f>
          </x14:formula1>
          <xm:sqref>D66:E67</xm:sqref>
        </x14:dataValidation>
        <x14:dataValidation type="list" allowBlank="1" showInputMessage="1" showErrorMessage="1" xr:uid="{9F42A1EE-FF7A-411D-AFA4-64FCE0E8908D}">
          <x14:formula1>
            <xm:f>Stamdata!$G$6:$G$19</xm:f>
          </x14:formula1>
          <xm:sqref>F39:F81 F90:F115 F122:F142 F149:F169 F176:F196 F203:F229 F236:F256 F264:F279 F286:F306 F314:F334 F341:F361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03EC0-0D85-4E4B-A982-0BDCD3F7C459}">
  <sheetPr>
    <tabColor rgb="FF66CCFF"/>
    <pageSetUpPr fitToPage="1"/>
  </sheetPr>
  <dimension ref="A1:P96"/>
  <sheetViews>
    <sheetView tabSelected="1" topLeftCell="A3" workbookViewId="0">
      <selection activeCell="A45" sqref="A45"/>
    </sheetView>
  </sheetViews>
  <sheetFormatPr defaultColWidth="11.5703125" defaultRowHeight="15" x14ac:dyDescent="0.25"/>
  <cols>
    <col min="2" max="2" width="12.7109375" customWidth="1"/>
    <col min="4" max="4" width="11.7109375" bestFit="1" customWidth="1"/>
    <col min="5" max="5" width="13.28515625" bestFit="1" customWidth="1"/>
    <col min="6" max="12" width="11.7109375" bestFit="1" customWidth="1"/>
  </cols>
  <sheetData>
    <row r="1" spans="1:16" ht="18.75" x14ac:dyDescent="0.3">
      <c r="A1" s="140" t="s">
        <v>51</v>
      </c>
      <c r="B1" s="140"/>
      <c r="C1" s="140" t="str">
        <f>Stamdata!C5</f>
        <v>XXX</v>
      </c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</row>
    <row r="2" spans="1:16" ht="18.75" x14ac:dyDescent="0.3">
      <c r="A2" s="142" t="s">
        <v>91</v>
      </c>
      <c r="B2" s="143"/>
      <c r="C2" s="143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</row>
    <row r="3" spans="1:16" ht="89.25" customHeight="1" x14ac:dyDescent="0.25">
      <c r="A3" s="144"/>
      <c r="B3" s="144"/>
      <c r="C3" s="144"/>
      <c r="D3" s="145" t="str">
        <f>Stamdata!C7</f>
        <v>Medlemskontingenter 2025</v>
      </c>
      <c r="E3" s="145" t="str">
        <f>Stamdata!C8</f>
        <v>§18</v>
      </c>
      <c r="F3" s="145" t="str">
        <f>Stamdata!C9</f>
        <v>Trygfonden</v>
      </c>
      <c r="G3" s="145" t="str">
        <f>Stamdata!C10</f>
        <v>Isobro</v>
      </c>
      <c r="H3" s="145" t="str">
        <f>Stamdata!C11</f>
        <v>Puljetitel 5</v>
      </c>
      <c r="I3" s="145" t="str">
        <f>Stamdata!C12</f>
        <v>Puljetitel 6</v>
      </c>
      <c r="J3" s="145" t="str">
        <f>Stamdata!C13</f>
        <v>Puljetitel 7</v>
      </c>
      <c r="K3" s="145" t="str">
        <f>Stamdata!C14</f>
        <v>Puljetitel 8</v>
      </c>
      <c r="L3" s="145" t="str">
        <f>Stamdata!C15</f>
        <v>Skyldige beløb for 2024</v>
      </c>
      <c r="M3" s="146"/>
      <c r="N3" s="146" t="s">
        <v>4</v>
      </c>
      <c r="O3" s="141"/>
      <c r="P3" s="141"/>
    </row>
    <row r="4" spans="1:16" ht="15.75" customHeight="1" x14ac:dyDescent="0.25">
      <c r="A4" s="144" t="s">
        <v>5</v>
      </c>
      <c r="B4" s="144"/>
      <c r="C4" s="144"/>
      <c r="D4" s="145"/>
      <c r="E4" s="145"/>
      <c r="F4" s="145"/>
      <c r="G4" s="145"/>
      <c r="H4" s="145"/>
      <c r="I4" s="145"/>
      <c r="J4" s="145"/>
      <c r="K4" s="145"/>
      <c r="L4" s="145"/>
      <c r="M4" s="146"/>
      <c r="N4" s="146"/>
      <c r="O4" s="141"/>
      <c r="P4" s="141"/>
    </row>
    <row r="5" spans="1:16" x14ac:dyDescent="0.25">
      <c r="A5" s="141" t="str">
        <f>Stamdata!G17</f>
        <v>Kontingent</v>
      </c>
      <c r="B5" s="141"/>
      <c r="C5" s="141"/>
      <c r="D5" s="147">
        <f>SUMIFS(Bogføring!$N:$N,Bogføring!$A:$A,Årsregnskab!D$3,Bogføring!$M:$M,Årsregnskab!$A5)</f>
        <v>0</v>
      </c>
      <c r="E5" s="147">
        <f>SUMIFS(Bogføring!$N:$N,Bogføring!$A:$A,Årsregnskab!E$3,Bogføring!$M:$M,Årsregnskab!$A5)</f>
        <v>0</v>
      </c>
      <c r="F5" s="147">
        <f>SUMIFS(Bogføring!$N:$N,Bogføring!$A:$A,Årsregnskab!F$3,Bogføring!$M:$M,Årsregnskab!$A5)</f>
        <v>0</v>
      </c>
      <c r="G5" s="147">
        <f>SUMIFS(Bogføring!$N:$N,Bogføring!$A:$A,Årsregnskab!G$3,Bogføring!$M:$M,Årsregnskab!$A5)</f>
        <v>0</v>
      </c>
      <c r="H5" s="147">
        <f>SUMIFS(Bogføring!$N:$N,Bogføring!$A:$A,Årsregnskab!H$3,Bogføring!$M:$M,Årsregnskab!$A5)</f>
        <v>0</v>
      </c>
      <c r="I5" s="147">
        <f>SUMIFS(Bogføring!$N:$N,Bogføring!$A:$A,Årsregnskab!I$3,Bogføring!$M:$M,Årsregnskab!$A5)</f>
        <v>0</v>
      </c>
      <c r="J5" s="147">
        <f>SUMIFS(Bogføring!$N:$N,Bogføring!$A:$A,Årsregnskab!J$3,Bogføring!$M:$M,Årsregnskab!$A5)</f>
        <v>0</v>
      </c>
      <c r="K5" s="147">
        <f>SUMIFS(Bogføring!$N:$N,Bogføring!$A:$A,Årsregnskab!K$3,Bogføring!$M:$M,Årsregnskab!$A5)</f>
        <v>0</v>
      </c>
      <c r="L5" s="147">
        <f>SUMIFS(Bogføring!$N:$N,Bogføring!$A:$A,Årsregnskab!L$3,Bogføring!$M:$M,Årsregnskab!$A5)</f>
        <v>0</v>
      </c>
      <c r="M5" s="147"/>
      <c r="N5" s="147">
        <f>SUM(D5:I5)</f>
        <v>0</v>
      </c>
      <c r="O5" s="141"/>
      <c r="P5" s="141"/>
    </row>
    <row r="6" spans="1:16" x14ac:dyDescent="0.25">
      <c r="A6" s="141" t="str">
        <f>Stamdata!G18</f>
        <v>Tilskud</v>
      </c>
      <c r="B6" s="141"/>
      <c r="C6" s="141"/>
      <c r="D6" s="147">
        <f>SUMIFS(Bogføring!$N:$N,Bogføring!$A:$A,Årsregnskab!D$3,Bogføring!$M:$M,Årsregnskab!$A6)</f>
        <v>0</v>
      </c>
      <c r="E6" s="147">
        <f>SUMIFS(Bogføring!$N:$N,Bogføring!$A:$A,Årsregnskab!E$3,Bogføring!$M:$M,Årsregnskab!$A6)</f>
        <v>0</v>
      </c>
      <c r="F6" s="147">
        <f>SUMIFS(Bogføring!$N:$N,Bogføring!$A:$A,Årsregnskab!F$3,Bogføring!$M:$M,Årsregnskab!$A6)</f>
        <v>0</v>
      </c>
      <c r="G6" s="147">
        <f>SUMIFS(Bogføring!$N:$N,Bogføring!$A:$A,Årsregnskab!G$3,Bogføring!$M:$M,Årsregnskab!$A6)</f>
        <v>0</v>
      </c>
      <c r="H6" s="147">
        <f>SUMIFS(Bogføring!$N:$N,Bogføring!$A:$A,Årsregnskab!H$3,Bogføring!$M:$M,Årsregnskab!$A6)</f>
        <v>0</v>
      </c>
      <c r="I6" s="147">
        <f>SUMIFS(Bogføring!$N:$N,Bogføring!$A:$A,Årsregnskab!I$3,Bogføring!$M:$M,Årsregnskab!$A6)</f>
        <v>0</v>
      </c>
      <c r="J6" s="147">
        <f>SUMIFS(Bogføring!$N:$N,Bogføring!$A:$A,Årsregnskab!J$3,Bogføring!$M:$M,Årsregnskab!$A6)</f>
        <v>0</v>
      </c>
      <c r="K6" s="147">
        <f>SUMIFS(Bogføring!$N:$N,Bogføring!$A:$A,Årsregnskab!K$3,Bogføring!$M:$M,Årsregnskab!$A6)</f>
        <v>0</v>
      </c>
      <c r="L6" s="147">
        <f>SUMIFS(Bogføring!$N:$N,Bogføring!$A:$A,Årsregnskab!L$3,Bogføring!$M:$M,Årsregnskab!$A6)</f>
        <v>0</v>
      </c>
      <c r="M6" s="147"/>
      <c r="N6" s="147">
        <f>SUM(D6:I6)</f>
        <v>0</v>
      </c>
      <c r="O6" s="141"/>
      <c r="P6" s="141"/>
    </row>
    <row r="7" spans="1:16" x14ac:dyDescent="0.25">
      <c r="A7" s="141" t="str">
        <f>Stamdata!G19</f>
        <v>Andet</v>
      </c>
      <c r="B7" s="141"/>
      <c r="C7" s="141"/>
      <c r="D7" s="147">
        <f>SUMIFS(Bogføring!$N:$N,Bogføring!$A:$A,Årsregnskab!D$3,Bogføring!$M:$M,Årsregnskab!$A7)</f>
        <v>0</v>
      </c>
      <c r="E7" s="147">
        <f>SUMIFS(Bogføring!$N:$N,Bogføring!$A:$A,Årsregnskab!E$3,Bogføring!$M:$M,Årsregnskab!$A7)</f>
        <v>0</v>
      </c>
      <c r="F7" s="147">
        <f>SUMIFS(Bogføring!$N:$N,Bogføring!$A:$A,Årsregnskab!F$3,Bogføring!$M:$M,Årsregnskab!$A7)</f>
        <v>0</v>
      </c>
      <c r="G7" s="147">
        <f>SUMIFS(Bogføring!$N:$N,Bogføring!$A:$A,Årsregnskab!G$3,Bogføring!$M:$M,Årsregnskab!$A7)</f>
        <v>0</v>
      </c>
      <c r="H7" s="147">
        <f>SUMIFS(Bogføring!$N:$N,Bogføring!$A:$A,Årsregnskab!H$3,Bogføring!$M:$M,Årsregnskab!$A7)</f>
        <v>0</v>
      </c>
      <c r="I7" s="147">
        <f>SUMIFS(Bogføring!$N:$N,Bogføring!$A:$A,Årsregnskab!I$3,Bogføring!$M:$M,Årsregnskab!$A7)</f>
        <v>0</v>
      </c>
      <c r="J7" s="147">
        <f>SUMIFS(Bogføring!$N:$N,Bogføring!$A:$A,Årsregnskab!J$3,Bogføring!$M:$M,Årsregnskab!$A7)</f>
        <v>0</v>
      </c>
      <c r="K7" s="147">
        <f>SUMIFS(Bogføring!$N:$N,Bogføring!$A:$A,Årsregnskab!K$3,Bogføring!$M:$M,Årsregnskab!$A7)</f>
        <v>0</v>
      </c>
      <c r="L7" s="147">
        <f>SUMIFS(Bogføring!$N:$N,Bogføring!$A:$A,Årsregnskab!L$3,Bogføring!$M:$M,Årsregnskab!$A7)</f>
        <v>0</v>
      </c>
      <c r="M7" s="147"/>
      <c r="N7" s="147">
        <f>SUM(D7:I7)</f>
        <v>0</v>
      </c>
      <c r="O7" s="141"/>
      <c r="P7" s="141"/>
    </row>
    <row r="8" spans="1:16" x14ac:dyDescent="0.25">
      <c r="A8" s="144" t="s">
        <v>41</v>
      </c>
      <c r="B8" s="144"/>
      <c r="C8" s="144"/>
      <c r="D8" s="148">
        <f t="shared" ref="D8:I8" si="0">SUM(D5:D7)</f>
        <v>0</v>
      </c>
      <c r="E8" s="148">
        <f t="shared" si="0"/>
        <v>0</v>
      </c>
      <c r="F8" s="148">
        <f t="shared" si="0"/>
        <v>0</v>
      </c>
      <c r="G8" s="148">
        <f t="shared" si="0"/>
        <v>0</v>
      </c>
      <c r="H8" s="148">
        <f t="shared" si="0"/>
        <v>0</v>
      </c>
      <c r="I8" s="148">
        <f t="shared" si="0"/>
        <v>0</v>
      </c>
      <c r="J8" s="148">
        <f t="shared" ref="J8:L8" si="1">SUM(J5:J7)</f>
        <v>0</v>
      </c>
      <c r="K8" s="148">
        <f t="shared" si="1"/>
        <v>0</v>
      </c>
      <c r="L8" s="148">
        <f t="shared" si="1"/>
        <v>0</v>
      </c>
      <c r="M8" s="148"/>
      <c r="N8" s="148">
        <f>SUM(D8:I8)</f>
        <v>0</v>
      </c>
      <c r="O8" s="144"/>
      <c r="P8" s="141"/>
    </row>
    <row r="9" spans="1:16" x14ac:dyDescent="0.25">
      <c r="A9" s="141"/>
      <c r="B9" s="141"/>
      <c r="C9" s="141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1"/>
      <c r="P9" s="141"/>
    </row>
    <row r="10" spans="1:16" x14ac:dyDescent="0.25">
      <c r="A10" s="144" t="s">
        <v>6</v>
      </c>
      <c r="B10" s="144"/>
      <c r="C10" s="144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1"/>
      <c r="P10" s="141"/>
    </row>
    <row r="11" spans="1:16" x14ac:dyDescent="0.25">
      <c r="A11" s="141" t="str">
        <f>Stamdata!G6</f>
        <v>Information og oplysning</v>
      </c>
      <c r="B11" s="141"/>
      <c r="C11" s="141"/>
      <c r="D11" s="147">
        <f>SUMIFS(Bogføring!$N:$N,Bogføring!$A:$A,Årsregnskab!D$3,Bogføring!$M:$M,Årsregnskab!$A11)</f>
        <v>0</v>
      </c>
      <c r="E11" s="147">
        <f>SUMIFS(Bogføring!$N:$N,Bogføring!$A:$A,Årsregnskab!E$3,Bogføring!$M:$M,Årsregnskab!$A11)</f>
        <v>0</v>
      </c>
      <c r="F11" s="147">
        <f>SUMIFS(Bogføring!$N:$N,Bogføring!$A:$A,Årsregnskab!F$3,Bogføring!$M:$M,Årsregnskab!$A11)</f>
        <v>0</v>
      </c>
      <c r="G11" s="147">
        <f>SUMIFS(Bogføring!$N:$N,Bogføring!$A:$A,Årsregnskab!G$3,Bogføring!$M:$M,Årsregnskab!$A11)</f>
        <v>0</v>
      </c>
      <c r="H11" s="147">
        <f>SUMIFS(Bogføring!$N:$N,Bogføring!$A:$A,Årsregnskab!H$3,Bogføring!$M:$M,Årsregnskab!$A11)</f>
        <v>0</v>
      </c>
      <c r="I11" s="147">
        <f>SUMIFS(Bogføring!$N:$N,Bogføring!$A:$A,Årsregnskab!I$3,Bogføring!$M:$M,Årsregnskab!$A11)</f>
        <v>0</v>
      </c>
      <c r="J11" s="147">
        <f>SUMIFS(Bogføring!$N:$N,Bogføring!$A:$A,Årsregnskab!J$3,Bogføring!$M:$M,Årsregnskab!$A11)</f>
        <v>0</v>
      </c>
      <c r="K11" s="147">
        <f>SUMIFS(Bogføring!$N:$N,Bogføring!$A:$A,Årsregnskab!K$3,Bogføring!$M:$M,Årsregnskab!$A11)</f>
        <v>0</v>
      </c>
      <c r="L11" s="147">
        <f>SUMIFS(Bogføring!$N:$N,Bogføring!$A:$A,Årsregnskab!L$3,Bogføring!$M:$M,Årsregnskab!$A11)</f>
        <v>0</v>
      </c>
      <c r="M11" s="147"/>
      <c r="N11" s="147">
        <f>SUM(D11:I11)</f>
        <v>0</v>
      </c>
      <c r="O11" s="141"/>
      <c r="P11" s="141"/>
    </row>
    <row r="12" spans="1:16" x14ac:dyDescent="0.25">
      <c r="A12" s="141" t="str">
        <f>Stamdata!G7</f>
        <v>Netværk-/samtale-grupper</v>
      </c>
      <c r="B12" s="141"/>
      <c r="C12" s="141"/>
      <c r="D12" s="147">
        <f>SUMIFS(Bogføring!$N:$N,Bogføring!$A:$A,Årsregnskab!D$3,Bogføring!$M:$M,Årsregnskab!$A12)</f>
        <v>0</v>
      </c>
      <c r="E12" s="147">
        <f>SUMIFS(Bogføring!$N:$N,Bogføring!$A:$A,Årsregnskab!E$3,Bogføring!$M:$M,Årsregnskab!$A12)</f>
        <v>0</v>
      </c>
      <c r="F12" s="147">
        <f>SUMIFS(Bogføring!$N:$N,Bogføring!$A:$A,Årsregnskab!F$3,Bogføring!$M:$M,Årsregnskab!$A12)</f>
        <v>0</v>
      </c>
      <c r="G12" s="147">
        <f>SUMIFS(Bogføring!$N:$N,Bogføring!$A:$A,Årsregnskab!G$3,Bogføring!$M:$M,Årsregnskab!$A12)</f>
        <v>0</v>
      </c>
      <c r="H12" s="147">
        <f>SUMIFS(Bogføring!$N:$N,Bogføring!$A:$A,Årsregnskab!H$3,Bogføring!$M:$M,Årsregnskab!$A12)</f>
        <v>0</v>
      </c>
      <c r="I12" s="147">
        <f>SUMIFS(Bogføring!$N:$N,Bogføring!$A:$A,Årsregnskab!I$3,Bogføring!$M:$M,Årsregnskab!$A12)</f>
        <v>0</v>
      </c>
      <c r="J12" s="147">
        <f>SUMIFS(Bogføring!$N:$N,Bogføring!$A:$A,Årsregnskab!J$3,Bogføring!$M:$M,Årsregnskab!$A12)</f>
        <v>0</v>
      </c>
      <c r="K12" s="147">
        <f>SUMIFS(Bogføring!$N:$N,Bogføring!$A:$A,Årsregnskab!K$3,Bogføring!$M:$M,Årsregnskab!$A12)</f>
        <v>0</v>
      </c>
      <c r="L12" s="147">
        <f>SUMIFS(Bogføring!$N:$N,Bogføring!$A:$A,Årsregnskab!L$3,Bogføring!$M:$M,Årsregnskab!$A12)</f>
        <v>0</v>
      </c>
      <c r="M12" s="147"/>
      <c r="N12" s="147">
        <f>SUM(D12:I12)</f>
        <v>0</v>
      </c>
      <c r="O12" s="141"/>
      <c r="P12" s="141"/>
    </row>
    <row r="13" spans="1:16" x14ac:dyDescent="0.25">
      <c r="A13" s="141" t="str">
        <f>Stamdata!G8</f>
        <v>Pårørende-cafe</v>
      </c>
      <c r="B13" s="141"/>
      <c r="C13" s="141"/>
      <c r="D13" s="147">
        <f>SUMIFS(Bogføring!$N:$N,Bogføring!$A:$A,Årsregnskab!D$3,Bogføring!$M:$M,Årsregnskab!$A13)</f>
        <v>0</v>
      </c>
      <c r="E13" s="147">
        <f>SUMIFS(Bogføring!$N:$N,Bogføring!$A:$A,Årsregnskab!E$3,Bogføring!$M:$M,Årsregnskab!$A13)</f>
        <v>0</v>
      </c>
      <c r="F13" s="147">
        <f>SUMIFS(Bogføring!$N:$N,Bogføring!$A:$A,Årsregnskab!F$3,Bogføring!$M:$M,Årsregnskab!$A13)</f>
        <v>0</v>
      </c>
      <c r="G13" s="147">
        <f>SUMIFS(Bogføring!$N:$N,Bogføring!$A:$A,Årsregnskab!G$3,Bogføring!$M:$M,Årsregnskab!$A13)</f>
        <v>0</v>
      </c>
      <c r="H13" s="147">
        <f>SUMIFS(Bogføring!$N:$N,Bogføring!$A:$A,Årsregnskab!H$3,Bogføring!$M:$M,Årsregnskab!$A13)</f>
        <v>0</v>
      </c>
      <c r="I13" s="147">
        <f>SUMIFS(Bogføring!$N:$N,Bogføring!$A:$A,Årsregnskab!I$3,Bogføring!$M:$M,Årsregnskab!$A13)</f>
        <v>0</v>
      </c>
      <c r="J13" s="147">
        <f>SUMIFS(Bogføring!$N:$N,Bogføring!$A:$A,Årsregnskab!J$3,Bogføring!$M:$M,Årsregnskab!$A13)</f>
        <v>0</v>
      </c>
      <c r="K13" s="147">
        <f>SUMIFS(Bogføring!$N:$N,Bogføring!$A:$A,Årsregnskab!K$3,Bogføring!$M:$M,Årsregnskab!$A13)</f>
        <v>0</v>
      </c>
      <c r="L13" s="147">
        <f>SUMIFS(Bogføring!$N:$N,Bogføring!$A:$A,Årsregnskab!L$3,Bogføring!$M:$M,Årsregnskab!$A13)</f>
        <v>0</v>
      </c>
      <c r="M13" s="147"/>
      <c r="N13" s="147">
        <f>SUM(D13:I13)</f>
        <v>0</v>
      </c>
      <c r="O13" s="141"/>
      <c r="P13" s="141"/>
    </row>
    <row r="14" spans="1:16" x14ac:dyDescent="0.25">
      <c r="A14" s="141" t="str">
        <f>Stamdata!G9</f>
        <v>Støtte/hjælpe aktiviteter</v>
      </c>
      <c r="B14" s="141"/>
      <c r="C14" s="141"/>
      <c r="D14" s="147">
        <f>SUMIFS(Bogføring!$N:$N,Bogføring!$A:$A,Årsregnskab!D$3,Bogføring!$M:$M,Årsregnskab!$A14)</f>
        <v>0</v>
      </c>
      <c r="E14" s="147">
        <f>SUMIFS(Bogføring!$N:$N,Bogføring!$A:$A,Årsregnskab!E$3,Bogføring!$M:$M,Årsregnskab!$A14)</f>
        <v>0</v>
      </c>
      <c r="F14" s="147">
        <f>SUMIFS(Bogføring!$N:$N,Bogføring!$A:$A,Årsregnskab!F$3,Bogføring!$M:$M,Årsregnskab!$A14)</f>
        <v>0</v>
      </c>
      <c r="G14" s="147">
        <f>SUMIFS(Bogføring!$N:$N,Bogføring!$A:$A,Årsregnskab!G$3,Bogføring!$M:$M,Årsregnskab!$A14)</f>
        <v>0</v>
      </c>
      <c r="H14" s="147">
        <f>SUMIFS(Bogføring!$N:$N,Bogføring!$A:$A,Årsregnskab!H$3,Bogføring!$M:$M,Årsregnskab!$A14)</f>
        <v>0</v>
      </c>
      <c r="I14" s="147">
        <f>SUMIFS(Bogføring!$N:$N,Bogføring!$A:$A,Årsregnskab!I$3,Bogføring!$M:$M,Årsregnskab!$A14)</f>
        <v>0</v>
      </c>
      <c r="J14" s="147">
        <f>SUMIFS(Bogføring!$N:$N,Bogføring!$A:$A,Årsregnskab!J$3,Bogføring!$M:$M,Årsregnskab!$A14)</f>
        <v>0</v>
      </c>
      <c r="K14" s="147">
        <f>SUMIFS(Bogføring!$N:$N,Bogføring!$A:$A,Årsregnskab!K$3,Bogføring!$M:$M,Årsregnskab!$A14)</f>
        <v>0</v>
      </c>
      <c r="L14" s="147">
        <f>SUMIFS(Bogføring!$N:$N,Bogføring!$A:$A,Årsregnskab!L$3,Bogføring!$M:$M,Årsregnskab!$A14)</f>
        <v>0</v>
      </c>
      <c r="M14" s="147"/>
      <c r="N14" s="147">
        <f>SUM(D14:I14)</f>
        <v>0</v>
      </c>
      <c r="O14" s="141"/>
      <c r="P14" s="141"/>
    </row>
    <row r="15" spans="1:16" x14ac:dyDescent="0.25">
      <c r="A15" s="141" t="str">
        <f>Stamdata!G10</f>
        <v>Andre aktiviteter</v>
      </c>
      <c r="B15" s="141"/>
      <c r="C15" s="141"/>
      <c r="D15" s="147">
        <f>SUMIFS(Bogføring!$N:$N,Bogføring!$A:$A,Årsregnskab!D$3,Bogføring!$M:$M,Årsregnskab!$A15)</f>
        <v>0</v>
      </c>
      <c r="E15" s="147">
        <f>SUMIFS(Bogføring!$N:$N,Bogføring!$A:$A,Årsregnskab!E$3,Bogføring!$M:$M,Årsregnskab!$A15)</f>
        <v>0</v>
      </c>
      <c r="F15" s="147">
        <f>SUMIFS(Bogføring!$N:$N,Bogføring!$A:$A,Årsregnskab!F$3,Bogføring!$M:$M,Årsregnskab!$A15)</f>
        <v>0</v>
      </c>
      <c r="G15" s="147">
        <f>SUMIFS(Bogføring!$N:$N,Bogføring!$A:$A,Årsregnskab!G$3,Bogføring!$M:$M,Årsregnskab!$A15)</f>
        <v>0</v>
      </c>
      <c r="H15" s="147">
        <f>SUMIFS(Bogføring!$N:$N,Bogføring!$A:$A,Årsregnskab!H$3,Bogføring!$M:$M,Årsregnskab!$A15)</f>
        <v>0</v>
      </c>
      <c r="I15" s="147">
        <f>SUMIFS(Bogføring!$N:$N,Bogføring!$A:$A,Årsregnskab!I$3,Bogføring!$M:$M,Årsregnskab!$A15)</f>
        <v>0</v>
      </c>
      <c r="J15" s="147">
        <f>SUMIFS(Bogføring!$N:$N,Bogføring!$A:$A,Årsregnskab!J$3,Bogføring!$M:$M,Årsregnskab!$A15)</f>
        <v>0</v>
      </c>
      <c r="K15" s="147">
        <f>SUMIFS(Bogføring!$N:$N,Bogføring!$A:$A,Årsregnskab!K$3,Bogføring!$M:$M,Årsregnskab!$A15)</f>
        <v>0</v>
      </c>
      <c r="L15" s="147">
        <f>SUMIFS(Bogføring!$N:$N,Bogføring!$A:$A,Årsregnskab!L$3,Bogføring!$M:$M,Årsregnskab!$A15)</f>
        <v>0</v>
      </c>
      <c r="M15" s="147"/>
      <c r="N15" s="147">
        <f>SUM(D15:I15)</f>
        <v>0</v>
      </c>
      <c r="O15" s="141"/>
      <c r="P15" s="141"/>
    </row>
    <row r="16" spans="1:16" x14ac:dyDescent="0.25">
      <c r="A16" s="141" t="str">
        <f>Stamdata!G11</f>
        <v>Kurser for frivillige</v>
      </c>
      <c r="B16" s="141"/>
      <c r="C16" s="141"/>
      <c r="D16" s="147">
        <f>SUMIFS(Bogføring!$N:$N,Bogføring!$A:$A,Årsregnskab!D$3,Bogføring!$M:$M,Årsregnskab!$A16)</f>
        <v>0</v>
      </c>
      <c r="E16" s="147">
        <f>SUMIFS(Bogføring!$N:$N,Bogføring!$A:$A,Årsregnskab!E$3,Bogføring!$M:$M,Årsregnskab!$A16)</f>
        <v>0</v>
      </c>
      <c r="F16" s="147">
        <f>SUMIFS(Bogføring!$N:$N,Bogføring!$A:$A,Årsregnskab!F$3,Bogføring!$M:$M,Årsregnskab!$A16)</f>
        <v>0</v>
      </c>
      <c r="G16" s="147">
        <f>SUMIFS(Bogføring!$N:$N,Bogføring!$A:$A,Årsregnskab!G$3,Bogføring!$M:$M,Årsregnskab!$A16)</f>
        <v>0</v>
      </c>
      <c r="H16" s="147">
        <f>SUMIFS(Bogføring!$N:$N,Bogføring!$A:$A,Årsregnskab!H$3,Bogføring!$M:$M,Årsregnskab!$A16)</f>
        <v>0</v>
      </c>
      <c r="I16" s="147">
        <f>SUMIFS(Bogføring!$N:$N,Bogføring!$A:$A,Årsregnskab!I$3,Bogføring!$M:$M,Årsregnskab!$A16)</f>
        <v>0</v>
      </c>
      <c r="J16" s="147">
        <f>SUMIFS(Bogføring!$N:$N,Bogføring!$A:$A,Årsregnskab!J$3,Bogføring!$M:$M,Årsregnskab!$A16)</f>
        <v>0</v>
      </c>
      <c r="K16" s="147">
        <f>SUMIFS(Bogføring!$N:$N,Bogføring!$A:$A,Årsregnskab!K$3,Bogføring!$M:$M,Årsregnskab!$A16)</f>
        <v>0</v>
      </c>
      <c r="L16" s="147">
        <f>SUMIFS(Bogføring!$N:$N,Bogføring!$A:$A,Årsregnskab!L$3,Bogføring!$M:$M,Årsregnskab!$A16)</f>
        <v>0</v>
      </c>
      <c r="M16" s="147"/>
      <c r="N16" s="147">
        <f>SUM(D16:I16)</f>
        <v>0</v>
      </c>
      <c r="O16" s="141"/>
      <c r="P16" s="141"/>
    </row>
    <row r="17" spans="1:16" x14ac:dyDescent="0.25">
      <c r="A17" s="141" t="str">
        <f>Stamdata!G12</f>
        <v>Interne foreningsaktiviteter</v>
      </c>
      <c r="B17" s="141"/>
      <c r="C17" s="141"/>
      <c r="D17" s="147">
        <f>SUMIFS(Bogføring!$N:$N,Bogføring!$A:$A,Årsregnskab!D$3,Bogføring!$M:$M,Årsregnskab!$A17)</f>
        <v>0</v>
      </c>
      <c r="E17" s="147">
        <f>SUMIFS(Bogføring!$N:$N,Bogføring!$A:$A,Årsregnskab!E$3,Bogføring!$M:$M,Årsregnskab!$A17)</f>
        <v>0</v>
      </c>
      <c r="F17" s="147">
        <f>SUMIFS(Bogføring!$N:$N,Bogføring!$A:$A,Årsregnskab!F$3,Bogføring!$M:$M,Årsregnskab!$A17)</f>
        <v>0</v>
      </c>
      <c r="G17" s="147">
        <f>SUMIFS(Bogføring!$N:$N,Bogføring!$A:$A,Årsregnskab!G$3,Bogføring!$M:$M,Årsregnskab!$A17)</f>
        <v>0</v>
      </c>
      <c r="H17" s="147">
        <f>SUMIFS(Bogføring!$N:$N,Bogføring!$A:$A,Årsregnskab!H$3,Bogføring!$M:$M,Årsregnskab!$A17)</f>
        <v>0</v>
      </c>
      <c r="I17" s="147">
        <f>SUMIFS(Bogføring!$N:$N,Bogføring!$A:$A,Årsregnskab!I$3,Bogføring!$M:$M,Årsregnskab!$A17)</f>
        <v>0</v>
      </c>
      <c r="J17" s="147">
        <f>SUMIFS(Bogføring!$N:$N,Bogføring!$A:$A,Årsregnskab!J$3,Bogføring!$M:$M,Årsregnskab!$A17)</f>
        <v>0</v>
      </c>
      <c r="K17" s="147">
        <f>SUMIFS(Bogføring!$N:$N,Bogføring!$A:$A,Årsregnskab!K$3,Bogføring!$M:$M,Årsregnskab!$A17)</f>
        <v>0</v>
      </c>
      <c r="L17" s="147">
        <f>SUMIFS(Bogføring!$N:$N,Bogføring!$A:$A,Årsregnskab!L$3,Bogføring!$M:$M,Årsregnskab!$A17)</f>
        <v>0</v>
      </c>
      <c r="M17" s="147"/>
      <c r="N17" s="147">
        <f>SUM(D17:I17)</f>
        <v>0</v>
      </c>
      <c r="O17" s="141"/>
      <c r="P17" s="141"/>
    </row>
    <row r="18" spans="1:16" x14ac:dyDescent="0.25">
      <c r="A18" s="141" t="str">
        <f>Stamdata!G13</f>
        <v>Diverse</v>
      </c>
      <c r="B18" s="141"/>
      <c r="C18" s="141"/>
      <c r="D18" s="147">
        <f>SUMIFS(Bogføring!$N:$N,Bogføring!$A:$A,Årsregnskab!D$3,Bogføring!$M:$M,Årsregnskab!$A18)</f>
        <v>0</v>
      </c>
      <c r="E18" s="147">
        <f>SUMIFS(Bogføring!$N:$N,Bogføring!$A:$A,Årsregnskab!E$3,Bogføring!$M:$M,Årsregnskab!$A18)</f>
        <v>0</v>
      </c>
      <c r="F18" s="147">
        <f>SUMIFS(Bogføring!$N:$N,Bogføring!$A:$A,Årsregnskab!F$3,Bogføring!$M:$M,Årsregnskab!$A18)</f>
        <v>0</v>
      </c>
      <c r="G18" s="147">
        <f>SUMIFS(Bogføring!$N:$N,Bogføring!$A:$A,Årsregnskab!G$3,Bogføring!$M:$M,Årsregnskab!$A18)</f>
        <v>0</v>
      </c>
      <c r="H18" s="147">
        <f>SUMIFS(Bogføring!$N:$N,Bogføring!$A:$A,Årsregnskab!H$3,Bogføring!$M:$M,Årsregnskab!$A18)</f>
        <v>0</v>
      </c>
      <c r="I18" s="147">
        <f>SUMIFS(Bogføring!$N:$N,Bogføring!$A:$A,Årsregnskab!I$3,Bogføring!$M:$M,Årsregnskab!$A18)</f>
        <v>0</v>
      </c>
      <c r="J18" s="147">
        <f>SUMIFS(Bogføring!$N:$N,Bogføring!$A:$A,Årsregnskab!J$3,Bogføring!$M:$M,Årsregnskab!$A18)</f>
        <v>0</v>
      </c>
      <c r="K18" s="147">
        <f>SUMIFS(Bogføring!$N:$N,Bogføring!$A:$A,Årsregnskab!K$3,Bogføring!$M:$M,Årsregnskab!$A18)</f>
        <v>0</v>
      </c>
      <c r="L18" s="147">
        <f>SUMIFS(Bogføring!$N:$N,Bogføring!$A:$A,Årsregnskab!L$3,Bogføring!$M:$M,Årsregnskab!$A18)</f>
        <v>0</v>
      </c>
      <c r="M18" s="147"/>
      <c r="N18" s="147">
        <f>SUM(D18:I18)</f>
        <v>0</v>
      </c>
      <c r="O18" s="141"/>
      <c r="P18" s="141"/>
    </row>
    <row r="19" spans="1:16" x14ac:dyDescent="0.25">
      <c r="A19" s="144" t="s">
        <v>40</v>
      </c>
      <c r="B19" s="144"/>
      <c r="C19" s="144"/>
      <c r="D19" s="148">
        <f t="shared" ref="D19:G19" si="2">SUM(D11:D18)</f>
        <v>0</v>
      </c>
      <c r="E19" s="148">
        <f t="shared" si="2"/>
        <v>0</v>
      </c>
      <c r="F19" s="148">
        <f t="shared" si="2"/>
        <v>0</v>
      </c>
      <c r="G19" s="148">
        <f t="shared" si="2"/>
        <v>0</v>
      </c>
      <c r="H19" s="148">
        <f>SUM(H11:H18)</f>
        <v>0</v>
      </c>
      <c r="I19" s="148">
        <f t="shared" ref="I19" si="3">SUM(I11:I18)</f>
        <v>0</v>
      </c>
      <c r="J19" s="148">
        <f t="shared" ref="J19:L19" si="4">SUM(J11:J18)</f>
        <v>0</v>
      </c>
      <c r="K19" s="148">
        <f t="shared" si="4"/>
        <v>0</v>
      </c>
      <c r="L19" s="148">
        <f t="shared" si="4"/>
        <v>0</v>
      </c>
      <c r="M19" s="148"/>
      <c r="N19" s="148">
        <f>SUM(D19:I19)</f>
        <v>0</v>
      </c>
      <c r="O19" s="144"/>
      <c r="P19" s="141"/>
    </row>
    <row r="20" spans="1:16" x14ac:dyDescent="0.25">
      <c r="A20" s="141"/>
      <c r="B20" s="141"/>
      <c r="C20" s="141"/>
      <c r="D20" s="147"/>
      <c r="E20" s="147"/>
      <c r="F20" s="147"/>
      <c r="G20" s="147"/>
      <c r="H20" s="147"/>
      <c r="I20" s="149"/>
      <c r="J20" s="149"/>
      <c r="K20" s="149"/>
      <c r="L20" s="149"/>
      <c r="M20" s="147"/>
      <c r="N20" s="147"/>
      <c r="O20" s="141"/>
      <c r="P20" s="141"/>
    </row>
    <row r="21" spans="1:16" x14ac:dyDescent="0.25">
      <c r="A21" s="141" t="str">
        <f>Stamdata!G14</f>
        <v>Overføres/tilbagebetales</v>
      </c>
      <c r="B21" s="141"/>
      <c r="C21" s="141"/>
      <c r="D21" s="147">
        <f>SUMIFS(Bogføring!$N:$N,Bogføring!$A:$A,Årsregnskab!D$3,Bogføring!$M:$M,Årsregnskab!$A21)</f>
        <v>0</v>
      </c>
      <c r="E21" s="147">
        <f>SUMIFS(Bogføring!$N:$N,Bogføring!$A:$A,Årsregnskab!E$3,Bogføring!$M:$M,Årsregnskab!$A21)</f>
        <v>0</v>
      </c>
      <c r="F21" s="147">
        <f>SUMIFS(Bogføring!$N:$N,Bogføring!$A:$A,Årsregnskab!F$3,Bogføring!$M:$M,Årsregnskab!$A21)</f>
        <v>0</v>
      </c>
      <c r="G21" s="147">
        <f>SUMIFS(Bogføring!$N:$N,Bogføring!$A:$A,Årsregnskab!G$3,Bogføring!$M:$M,Årsregnskab!$A21)</f>
        <v>0</v>
      </c>
      <c r="H21" s="147">
        <f>SUMIFS(Bogføring!$N:$N,Bogføring!$A:$A,Årsregnskab!H$3,Bogføring!$M:$M,Årsregnskab!$A21)</f>
        <v>0</v>
      </c>
      <c r="I21" s="147">
        <f>SUMIFS(Bogføring!$N:$N,Bogføring!$A:$A,Årsregnskab!I$3,Bogføring!$M:$M,Årsregnskab!$A21)</f>
        <v>0</v>
      </c>
      <c r="J21" s="147">
        <f>SUMIFS(Bogføring!$N:$N,Bogføring!$A:$A,Årsregnskab!J$3,Bogføring!$M:$M,Årsregnskab!$A21)</f>
        <v>0</v>
      </c>
      <c r="K21" s="147">
        <f>SUMIFS(Bogføring!$N:$N,Bogføring!$A:$A,Årsregnskab!K$3,Bogføring!$M:$M,Årsregnskab!$A21)</f>
        <v>0</v>
      </c>
      <c r="L21" s="147">
        <f>SUMIFS(Bogføring!$N:$N,Bogføring!$A:$A,Årsregnskab!L$3,Bogføring!$M:$M,Årsregnskab!$A21)</f>
        <v>0</v>
      </c>
      <c r="M21" s="147"/>
      <c r="N21" s="147"/>
      <c r="O21" s="141"/>
      <c r="P21" s="150" t="s">
        <v>68</v>
      </c>
    </row>
    <row r="22" spans="1:16" x14ac:dyDescent="0.25">
      <c r="A22" s="144" t="s">
        <v>31</v>
      </c>
      <c r="B22" s="144"/>
      <c r="C22" s="144"/>
      <c r="D22" s="151">
        <f>D8+D19-D21</f>
        <v>0</v>
      </c>
      <c r="E22" s="151">
        <f t="shared" ref="E22:H22" si="5">E8+E19-E21</f>
        <v>0</v>
      </c>
      <c r="F22" s="151">
        <f t="shared" si="5"/>
        <v>0</v>
      </c>
      <c r="G22" s="151">
        <f t="shared" si="5"/>
        <v>0</v>
      </c>
      <c r="H22" s="151">
        <f t="shared" si="5"/>
        <v>0</v>
      </c>
      <c r="I22" s="151">
        <f>I8+I19-I21</f>
        <v>0</v>
      </c>
      <c r="J22" s="151">
        <f t="shared" ref="J22:L22" si="6">J8+J19-J21</f>
        <v>0</v>
      </c>
      <c r="K22" s="151">
        <f t="shared" si="6"/>
        <v>0</v>
      </c>
      <c r="L22" s="151">
        <f t="shared" si="6"/>
        <v>0</v>
      </c>
      <c r="M22" s="148"/>
      <c r="N22" s="148">
        <f>SUM(D22:M22)</f>
        <v>0</v>
      </c>
      <c r="O22" s="141"/>
      <c r="P22" s="152">
        <f>(Bogføring!D27-Bogføring!D33)+N22</f>
        <v>0</v>
      </c>
    </row>
    <row r="23" spans="1:16" x14ac:dyDescent="0.25">
      <c r="A23" s="141"/>
      <c r="B23" s="141"/>
      <c r="C23" s="141"/>
      <c r="D23" s="153"/>
      <c r="E23" s="153"/>
      <c r="F23" s="153"/>
      <c r="G23" s="153"/>
      <c r="H23" s="153"/>
      <c r="I23" s="153"/>
      <c r="J23" s="153"/>
      <c r="K23" s="153"/>
      <c r="L23" s="153"/>
      <c r="M23" s="154"/>
      <c r="N23" s="154"/>
      <c r="O23" s="141"/>
      <c r="P23" s="141"/>
    </row>
    <row r="24" spans="1:16" x14ac:dyDescent="0.25">
      <c r="A24" s="141" t="s">
        <v>63</v>
      </c>
      <c r="B24" s="141"/>
      <c r="C24" s="141"/>
      <c r="D24" s="153"/>
      <c r="E24" s="153"/>
      <c r="F24" s="153"/>
      <c r="G24" s="153"/>
      <c r="H24" s="153"/>
      <c r="I24" s="153"/>
      <c r="J24" s="153"/>
      <c r="K24" s="153"/>
      <c r="L24" s="153"/>
      <c r="M24" s="154"/>
      <c r="N24" s="154"/>
      <c r="O24" s="141"/>
      <c r="P24" s="141"/>
    </row>
    <row r="25" spans="1:16" x14ac:dyDescent="0.25">
      <c r="A25" s="141" t="s">
        <v>34</v>
      </c>
      <c r="B25" s="141"/>
      <c r="C25" s="141"/>
      <c r="D25" s="153"/>
      <c r="E25" s="153"/>
      <c r="F25" s="153"/>
      <c r="G25" s="153"/>
      <c r="H25" s="153"/>
      <c r="I25" s="153"/>
      <c r="J25" s="153"/>
      <c r="K25" s="153"/>
      <c r="L25" s="153"/>
      <c r="M25" s="154"/>
      <c r="N25" s="154"/>
      <c r="O25" s="141"/>
      <c r="P25" s="141"/>
    </row>
    <row r="26" spans="1:16" x14ac:dyDescent="0.25">
      <c r="A26" s="141" t="s">
        <v>64</v>
      </c>
      <c r="B26" s="141"/>
      <c r="C26" s="141"/>
      <c r="D26" s="153"/>
      <c r="E26" s="153"/>
      <c r="F26" s="153"/>
      <c r="G26" s="153"/>
      <c r="H26" s="153"/>
      <c r="I26" s="153"/>
      <c r="J26" s="153"/>
      <c r="K26" s="153"/>
      <c r="L26" s="153"/>
      <c r="M26" s="154"/>
      <c r="N26" s="154"/>
      <c r="O26" s="141"/>
      <c r="P26" s="141"/>
    </row>
    <row r="27" spans="1:16" x14ac:dyDescent="0.25">
      <c r="A27" s="144" t="s">
        <v>65</v>
      </c>
      <c r="B27" s="144"/>
      <c r="C27" s="144"/>
      <c r="D27" s="155">
        <f>SUM(D22:D26)</f>
        <v>0</v>
      </c>
      <c r="E27" s="155">
        <f t="shared" ref="E27:L27" si="7">SUM(E22:E26)</f>
        <v>0</v>
      </c>
      <c r="F27" s="155">
        <f t="shared" si="7"/>
        <v>0</v>
      </c>
      <c r="G27" s="155">
        <f t="shared" si="7"/>
        <v>0</v>
      </c>
      <c r="H27" s="155">
        <f t="shared" si="7"/>
        <v>0</v>
      </c>
      <c r="I27" s="155">
        <f t="shared" si="7"/>
        <v>0</v>
      </c>
      <c r="J27" s="155">
        <f t="shared" si="7"/>
        <v>0</v>
      </c>
      <c r="K27" s="155">
        <f t="shared" si="7"/>
        <v>0</v>
      </c>
      <c r="L27" s="155">
        <f t="shared" si="7"/>
        <v>0</v>
      </c>
      <c r="M27" s="156"/>
      <c r="N27" s="148">
        <f>SUM(D27:M27)</f>
        <v>0</v>
      </c>
      <c r="O27" s="141"/>
      <c r="P27" s="147"/>
    </row>
    <row r="28" spans="1:16" x14ac:dyDescent="0.25">
      <c r="A28" s="141"/>
      <c r="B28" s="141"/>
      <c r="C28" s="141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41"/>
      <c r="P28" s="141"/>
    </row>
    <row r="29" spans="1:16" ht="19.5" customHeight="1" thickBot="1" x14ac:dyDescent="0.3">
      <c r="A29" s="157" t="s">
        <v>53</v>
      </c>
      <c r="B29" s="157"/>
      <c r="C29" s="157"/>
      <c r="D29" s="158">
        <f>N27</f>
        <v>0</v>
      </c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41"/>
      <c r="P29" s="141"/>
    </row>
    <row r="30" spans="1:16" x14ac:dyDescent="0.25">
      <c r="A30" s="141"/>
      <c r="B30" s="141"/>
      <c r="C30" s="141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41"/>
      <c r="P30" s="141"/>
    </row>
    <row r="31" spans="1:16" x14ac:dyDescent="0.25">
      <c r="A31" s="141"/>
      <c r="B31" s="141"/>
      <c r="C31" s="141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41"/>
      <c r="P31" s="141"/>
    </row>
    <row r="32" spans="1:16" ht="15.75" x14ac:dyDescent="0.25">
      <c r="A32" s="142" t="s">
        <v>54</v>
      </c>
      <c r="B32" s="142"/>
      <c r="C32" s="142"/>
      <c r="D32" s="141"/>
      <c r="E32" s="154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</row>
    <row r="33" spans="1:16" ht="15.75" x14ac:dyDescent="0.25">
      <c r="A33" s="142"/>
      <c r="B33" s="142"/>
      <c r="C33" s="142"/>
      <c r="D33" s="141"/>
      <c r="E33" s="159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</row>
    <row r="34" spans="1:16" x14ac:dyDescent="0.25">
      <c r="A34" s="160" t="s">
        <v>8</v>
      </c>
      <c r="B34" s="161"/>
      <c r="C34" s="141"/>
      <c r="D34" s="141"/>
      <c r="E34" s="162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</row>
    <row r="35" spans="1:16" x14ac:dyDescent="0.25">
      <c r="A35" s="141" t="s">
        <v>7</v>
      </c>
      <c r="B35" s="161"/>
      <c r="C35" s="141"/>
      <c r="D35" s="141"/>
      <c r="E35" s="162">
        <f>Bogføring!N5+Bogføring!N6</f>
        <v>0</v>
      </c>
      <c r="F35" s="141"/>
      <c r="G35" s="141"/>
      <c r="H35" s="161" t="s">
        <v>7</v>
      </c>
      <c r="I35" s="147">
        <f>E35</f>
        <v>0</v>
      </c>
      <c r="J35" s="141"/>
      <c r="K35" s="141"/>
      <c r="L35" s="141"/>
      <c r="M35" s="141"/>
      <c r="N35" s="141"/>
      <c r="O35" s="141"/>
      <c r="P35" s="141"/>
    </row>
    <row r="36" spans="1:16" x14ac:dyDescent="0.25">
      <c r="A36" s="141"/>
      <c r="B36" s="162"/>
      <c r="C36" s="141"/>
      <c r="D36" s="141"/>
      <c r="E36" s="162"/>
      <c r="F36" s="141"/>
      <c r="G36" s="141"/>
      <c r="H36" s="161" t="s">
        <v>60</v>
      </c>
      <c r="I36" s="147">
        <f>E53</f>
        <v>0</v>
      </c>
      <c r="J36" s="141"/>
      <c r="K36" s="141"/>
      <c r="L36" s="141"/>
      <c r="M36" s="141"/>
      <c r="N36" s="141"/>
      <c r="O36" s="141"/>
      <c r="P36" s="141"/>
    </row>
    <row r="37" spans="1:16" x14ac:dyDescent="0.25">
      <c r="A37" s="141" t="s">
        <v>50</v>
      </c>
      <c r="B37" s="141"/>
      <c r="C37" s="141"/>
      <c r="D37" s="141"/>
      <c r="E37" s="162"/>
      <c r="F37" s="141"/>
      <c r="G37" s="141"/>
      <c r="H37" s="161"/>
      <c r="I37" s="147"/>
      <c r="J37" s="141"/>
      <c r="K37" s="141"/>
      <c r="L37" s="141"/>
      <c r="M37" s="141"/>
      <c r="N37" s="141"/>
      <c r="O37" s="141"/>
      <c r="P37" s="141"/>
    </row>
    <row r="38" spans="1:16" x14ac:dyDescent="0.25">
      <c r="A38" s="163" t="str">
        <f>Stamdata!C8</f>
        <v>§18</v>
      </c>
      <c r="B38" s="163"/>
      <c r="C38" s="163"/>
      <c r="D38" s="163"/>
      <c r="E38" s="164">
        <f>-IF(E$22&lt;-0.4,E$22,"0")</f>
        <v>0</v>
      </c>
      <c r="F38" s="141"/>
      <c r="G38" s="141"/>
      <c r="H38" s="165" t="s">
        <v>61</v>
      </c>
      <c r="I38" s="151">
        <f>SUM(I35:I37)</f>
        <v>0</v>
      </c>
      <c r="J38" s="141"/>
      <c r="K38" s="141"/>
      <c r="L38" s="141"/>
      <c r="M38" s="141"/>
      <c r="N38" s="141"/>
      <c r="O38" s="141"/>
      <c r="P38" s="141"/>
    </row>
    <row r="39" spans="1:16" x14ac:dyDescent="0.25">
      <c r="A39" s="163" t="str">
        <f>Stamdata!C9</f>
        <v>Trygfonden</v>
      </c>
      <c r="B39" s="163"/>
      <c r="C39" s="163"/>
      <c r="D39" s="163"/>
      <c r="E39" s="164"/>
      <c r="F39" s="141"/>
      <c r="G39" s="141"/>
      <c r="H39" s="161"/>
      <c r="I39" s="141"/>
      <c r="J39" s="141"/>
      <c r="K39" s="141"/>
      <c r="L39" s="141"/>
      <c r="M39" s="141"/>
      <c r="N39" s="141"/>
      <c r="O39" s="141"/>
      <c r="P39" s="141"/>
    </row>
    <row r="40" spans="1:16" x14ac:dyDescent="0.25">
      <c r="A40" s="163" t="str">
        <f>Stamdata!C10</f>
        <v>Isobro</v>
      </c>
      <c r="B40" s="163"/>
      <c r="C40" s="163"/>
      <c r="D40" s="163"/>
      <c r="E40" s="164"/>
      <c r="F40" s="141"/>
      <c r="G40" s="141"/>
      <c r="H40" s="161"/>
      <c r="I40" s="141"/>
      <c r="J40" s="141"/>
      <c r="K40" s="141"/>
      <c r="L40" s="141"/>
      <c r="M40" s="141"/>
      <c r="N40" s="141"/>
      <c r="O40" s="141"/>
      <c r="P40" s="141"/>
    </row>
    <row r="41" spans="1:16" x14ac:dyDescent="0.25">
      <c r="A41" s="163" t="str">
        <f>Stamdata!C11</f>
        <v>Puljetitel 5</v>
      </c>
      <c r="B41" s="163"/>
      <c r="C41" s="163"/>
      <c r="D41" s="163"/>
      <c r="E41" s="164"/>
      <c r="F41" s="141"/>
      <c r="G41" s="141"/>
      <c r="H41" s="161"/>
      <c r="I41" s="141"/>
      <c r="J41" s="154"/>
      <c r="K41" s="141"/>
      <c r="L41" s="141"/>
      <c r="M41" s="141"/>
      <c r="N41" s="141"/>
      <c r="O41" s="141"/>
      <c r="P41" s="141"/>
    </row>
    <row r="42" spans="1:16" x14ac:dyDescent="0.25">
      <c r="A42" s="163" t="str">
        <f>Stamdata!C12</f>
        <v>Puljetitel 6</v>
      </c>
      <c r="B42" s="163"/>
      <c r="C42" s="163"/>
      <c r="D42" s="163"/>
      <c r="E42" s="164"/>
      <c r="F42" s="141"/>
      <c r="G42" s="141"/>
      <c r="H42" s="141"/>
      <c r="I42" s="154"/>
      <c r="J42" s="141"/>
      <c r="K42" s="141"/>
      <c r="L42" s="141"/>
      <c r="M42" s="141"/>
      <c r="N42" s="141"/>
      <c r="O42" s="141"/>
      <c r="P42" s="141"/>
    </row>
    <row r="43" spans="1:16" x14ac:dyDescent="0.25">
      <c r="A43" s="163" t="str">
        <f>Stamdata!C13</f>
        <v>Puljetitel 7</v>
      </c>
      <c r="B43" s="163"/>
      <c r="C43" s="163"/>
      <c r="D43" s="163"/>
      <c r="E43" s="164"/>
      <c r="F43" s="141"/>
      <c r="G43" s="141"/>
      <c r="H43" s="141"/>
      <c r="I43" s="154"/>
      <c r="J43" s="141"/>
      <c r="K43" s="141"/>
      <c r="L43" s="141"/>
      <c r="M43" s="141"/>
      <c r="N43" s="141"/>
      <c r="O43" s="141"/>
      <c r="P43" s="141"/>
    </row>
    <row r="44" spans="1:16" x14ac:dyDescent="0.25">
      <c r="A44" s="163" t="str">
        <f>Stamdata!C14</f>
        <v>Puljetitel 8</v>
      </c>
      <c r="B44" s="163"/>
      <c r="C44" s="163"/>
      <c r="D44" s="163"/>
      <c r="E44" s="164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</row>
    <row r="45" spans="1:16" x14ac:dyDescent="0.25">
      <c r="A45" s="163" t="str">
        <f>Stamdata!C15</f>
        <v>Skyldige beløb for 2024</v>
      </c>
      <c r="B45" s="163"/>
      <c r="C45" s="163"/>
      <c r="D45" s="163"/>
      <c r="E45" s="164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</row>
    <row r="46" spans="1:16" x14ac:dyDescent="0.25">
      <c r="A46" s="163">
        <f>Stamdata!C16</f>
        <v>0</v>
      </c>
      <c r="B46" s="163"/>
      <c r="C46" s="163"/>
      <c r="D46" s="163"/>
      <c r="E46" s="164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</row>
    <row r="47" spans="1:16" x14ac:dyDescent="0.25">
      <c r="A47" s="163">
        <f>Stamdata!C17</f>
        <v>0</v>
      </c>
      <c r="B47" s="141"/>
      <c r="C47" s="141"/>
      <c r="D47" s="141"/>
      <c r="E47" s="162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</row>
    <row r="48" spans="1:16" x14ac:dyDescent="0.25">
      <c r="A48" s="141"/>
      <c r="B48" s="141"/>
      <c r="C48" s="141"/>
      <c r="D48" s="141"/>
      <c r="E48" s="162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</row>
    <row r="49" spans="1:16" x14ac:dyDescent="0.25">
      <c r="A49" s="141" t="s">
        <v>55</v>
      </c>
      <c r="B49" s="141"/>
      <c r="C49" s="141"/>
      <c r="D49" s="141"/>
      <c r="E49" s="162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</row>
    <row r="50" spans="1:16" x14ac:dyDescent="0.25">
      <c r="A50" s="141" t="s">
        <v>56</v>
      </c>
      <c r="B50" s="141"/>
      <c r="C50" s="141"/>
      <c r="D50" s="141"/>
      <c r="E50" s="147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</row>
    <row r="51" spans="1:16" x14ac:dyDescent="0.25">
      <c r="A51" s="141" t="s">
        <v>56</v>
      </c>
      <c r="B51" s="141"/>
      <c r="C51" s="141"/>
      <c r="D51" s="141"/>
      <c r="E51" s="147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</row>
    <row r="52" spans="1:16" x14ac:dyDescent="0.25">
      <c r="A52" s="141"/>
      <c r="B52" s="141"/>
      <c r="C52" s="141"/>
      <c r="D52" s="141"/>
      <c r="E52" s="147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</row>
    <row r="53" spans="1:16" x14ac:dyDescent="0.25">
      <c r="A53" s="144" t="s">
        <v>60</v>
      </c>
      <c r="B53" s="144"/>
      <c r="C53" s="144"/>
      <c r="D53" s="144"/>
      <c r="E53" s="148">
        <f>SUM(E37:E52)</f>
        <v>0</v>
      </c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</row>
    <row r="54" spans="1:16" x14ac:dyDescent="0.25">
      <c r="A54" s="141"/>
      <c r="B54" s="141"/>
      <c r="C54" s="141"/>
      <c r="D54" s="141"/>
      <c r="E54" s="154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</row>
    <row r="55" spans="1:16" x14ac:dyDescent="0.25">
      <c r="A55" s="160" t="s">
        <v>9</v>
      </c>
      <c r="B55" s="141"/>
      <c r="C55" s="141"/>
      <c r="D55" s="141"/>
      <c r="E55" s="162"/>
      <c r="F55" s="147"/>
      <c r="G55" s="141"/>
      <c r="H55" s="141"/>
      <c r="I55" s="147"/>
      <c r="J55" s="141"/>
      <c r="K55" s="141"/>
      <c r="L55" s="154"/>
      <c r="M55" s="141"/>
      <c r="N55" s="141"/>
      <c r="O55" s="141"/>
      <c r="P55" s="141"/>
    </row>
    <row r="56" spans="1:16" x14ac:dyDescent="0.25">
      <c r="A56" s="141" t="s">
        <v>92</v>
      </c>
      <c r="B56" s="141"/>
      <c r="C56" s="141"/>
      <c r="D56" s="141"/>
      <c r="E56" s="162">
        <f>Bogføring!D6+Årsregnskab!D29</f>
        <v>0</v>
      </c>
      <c r="F56" s="147"/>
      <c r="G56" s="141"/>
      <c r="H56" s="141" t="s">
        <v>92</v>
      </c>
      <c r="I56" s="147">
        <f>E56</f>
        <v>0</v>
      </c>
      <c r="J56" s="141"/>
      <c r="K56" s="141"/>
      <c r="L56" s="141"/>
      <c r="M56" s="141"/>
      <c r="N56" s="141"/>
      <c r="O56" s="141"/>
      <c r="P56" s="141"/>
    </row>
    <row r="57" spans="1:16" x14ac:dyDescent="0.25">
      <c r="A57" s="141"/>
      <c r="B57" s="141"/>
      <c r="C57" s="141"/>
      <c r="D57" s="141"/>
      <c r="E57" s="162"/>
      <c r="F57" s="147"/>
      <c r="G57" s="141"/>
      <c r="H57" s="141" t="s">
        <v>62</v>
      </c>
      <c r="I57" s="147">
        <f>E72</f>
        <v>0</v>
      </c>
      <c r="J57" s="141"/>
      <c r="K57" s="141"/>
      <c r="L57" s="141"/>
      <c r="M57" s="141"/>
      <c r="N57" s="141"/>
      <c r="O57" s="141"/>
      <c r="P57" s="141"/>
    </row>
    <row r="58" spans="1:16" x14ac:dyDescent="0.25">
      <c r="A58" s="141" t="s">
        <v>57</v>
      </c>
      <c r="B58" s="141"/>
      <c r="C58" s="141"/>
      <c r="D58" s="141"/>
      <c r="E58" s="162"/>
      <c r="F58" s="147"/>
      <c r="G58" s="141"/>
      <c r="H58" s="141"/>
      <c r="I58" s="147"/>
      <c r="J58" s="141"/>
      <c r="K58" s="141"/>
      <c r="L58" s="141"/>
      <c r="M58" s="141"/>
      <c r="N58" s="141"/>
      <c r="O58" s="141"/>
      <c r="P58" s="141"/>
    </row>
    <row r="59" spans="1:16" x14ac:dyDescent="0.25">
      <c r="A59" s="163" t="str">
        <f>Stamdata!C8</f>
        <v>§18</v>
      </c>
      <c r="B59" s="163"/>
      <c r="C59" s="163"/>
      <c r="D59" s="163"/>
      <c r="E59" s="164"/>
      <c r="F59" s="147"/>
      <c r="G59" s="141"/>
      <c r="H59" s="165" t="s">
        <v>66</v>
      </c>
      <c r="I59" s="151">
        <f>SUM(I56:I58)</f>
        <v>0</v>
      </c>
      <c r="J59" s="141"/>
      <c r="K59" s="141"/>
      <c r="L59" s="141"/>
      <c r="M59" s="141"/>
      <c r="N59" s="141"/>
      <c r="O59" s="141"/>
      <c r="P59" s="141"/>
    </row>
    <row r="60" spans="1:16" x14ac:dyDescent="0.25">
      <c r="A60" s="163" t="str">
        <f>Stamdata!C9</f>
        <v>Trygfonden</v>
      </c>
      <c r="B60" s="163"/>
      <c r="C60" s="163"/>
      <c r="D60" s="163"/>
      <c r="E60" s="164"/>
      <c r="F60" s="147"/>
      <c r="G60" s="141"/>
      <c r="H60" s="141"/>
      <c r="I60" s="141"/>
      <c r="J60" s="141"/>
      <c r="K60" s="141"/>
      <c r="L60" s="141"/>
      <c r="M60" s="141"/>
      <c r="N60" s="141"/>
      <c r="O60" s="141"/>
      <c r="P60" s="141"/>
    </row>
    <row r="61" spans="1:16" x14ac:dyDescent="0.25">
      <c r="A61" s="163" t="str">
        <f>Stamdata!C10</f>
        <v>Isobro</v>
      </c>
      <c r="B61" s="163"/>
      <c r="C61" s="163"/>
      <c r="D61" s="163"/>
      <c r="E61" s="164"/>
      <c r="F61" s="147"/>
      <c r="G61" s="141"/>
      <c r="H61" s="141"/>
      <c r="I61" s="141"/>
      <c r="J61" s="141"/>
      <c r="K61" s="141"/>
      <c r="L61" s="141"/>
      <c r="M61" s="141"/>
      <c r="N61" s="141"/>
      <c r="O61" s="141"/>
      <c r="P61" s="141"/>
    </row>
    <row r="62" spans="1:16" x14ac:dyDescent="0.25">
      <c r="A62" s="163" t="str">
        <f>Stamdata!C11</f>
        <v>Puljetitel 5</v>
      </c>
      <c r="B62" s="163"/>
      <c r="C62" s="163"/>
      <c r="D62" s="163"/>
      <c r="E62" s="164"/>
      <c r="F62" s="147"/>
      <c r="G62" s="141"/>
      <c r="H62" s="141"/>
      <c r="I62" s="141"/>
      <c r="J62" s="141"/>
      <c r="K62" s="141"/>
      <c r="L62" s="141"/>
      <c r="M62" s="141"/>
      <c r="N62" s="141"/>
      <c r="O62" s="141"/>
      <c r="P62" s="141"/>
    </row>
    <row r="63" spans="1:16" x14ac:dyDescent="0.25">
      <c r="A63" s="163" t="str">
        <f>Stamdata!C12</f>
        <v>Puljetitel 6</v>
      </c>
      <c r="B63" s="163"/>
      <c r="C63" s="163"/>
      <c r="D63" s="163"/>
      <c r="E63" s="164"/>
      <c r="F63" s="147"/>
      <c r="G63" s="141"/>
      <c r="H63" s="141"/>
      <c r="I63" s="141"/>
      <c r="J63" s="141"/>
      <c r="K63" s="141"/>
      <c r="L63" s="141"/>
      <c r="M63" s="141"/>
      <c r="N63" s="141"/>
      <c r="O63" s="141"/>
      <c r="P63" s="141"/>
    </row>
    <row r="64" spans="1:16" x14ac:dyDescent="0.25">
      <c r="A64" s="163" t="str">
        <f>Stamdata!C13</f>
        <v>Puljetitel 7</v>
      </c>
      <c r="B64" s="163"/>
      <c r="C64" s="163"/>
      <c r="D64" s="163"/>
      <c r="E64" s="164"/>
      <c r="F64" s="147"/>
      <c r="G64" s="141"/>
      <c r="H64" s="141"/>
      <c r="I64" s="141"/>
      <c r="J64" s="141"/>
      <c r="K64" s="141"/>
      <c r="L64" s="141"/>
      <c r="M64" s="141"/>
      <c r="N64" s="141"/>
      <c r="O64" s="141"/>
      <c r="P64" s="141"/>
    </row>
    <row r="65" spans="1:16" x14ac:dyDescent="0.25">
      <c r="A65" s="163" t="str">
        <f>Stamdata!C14</f>
        <v>Puljetitel 8</v>
      </c>
      <c r="B65" s="163"/>
      <c r="C65" s="163"/>
      <c r="D65" s="163"/>
      <c r="E65" s="164"/>
      <c r="F65" s="147"/>
      <c r="G65" s="141"/>
      <c r="H65" s="141"/>
      <c r="I65" s="141"/>
      <c r="J65" s="141"/>
      <c r="K65" s="141"/>
      <c r="L65" s="141"/>
      <c r="M65" s="141"/>
      <c r="N65" s="141"/>
      <c r="O65" s="141"/>
      <c r="P65" s="141"/>
    </row>
    <row r="66" spans="1:16" x14ac:dyDescent="0.25">
      <c r="A66" s="141" t="str">
        <f>Stamdata!C15</f>
        <v>Skyldige beløb for 2024</v>
      </c>
      <c r="B66" s="141"/>
      <c r="C66" s="141"/>
      <c r="D66" s="141"/>
      <c r="E66" s="162"/>
      <c r="F66" s="147"/>
      <c r="G66" s="141"/>
      <c r="H66" s="141"/>
      <c r="I66" s="141"/>
      <c r="J66" s="141"/>
      <c r="K66" s="141"/>
      <c r="L66" s="141"/>
      <c r="M66" s="141"/>
      <c r="N66" s="141"/>
      <c r="O66" s="141"/>
      <c r="P66" s="141"/>
    </row>
    <row r="67" spans="1:16" x14ac:dyDescent="0.25">
      <c r="A67" s="141"/>
      <c r="B67" s="141"/>
      <c r="C67" s="141"/>
      <c r="D67" s="141"/>
      <c r="E67" s="162"/>
      <c r="F67" s="147"/>
      <c r="G67" s="141"/>
      <c r="H67" s="141"/>
      <c r="I67" s="141"/>
      <c r="J67" s="141"/>
      <c r="K67" s="141"/>
      <c r="L67" s="141"/>
      <c r="M67" s="141"/>
      <c r="N67" s="141"/>
      <c r="O67" s="141"/>
      <c r="P67" s="141"/>
    </row>
    <row r="68" spans="1:16" x14ac:dyDescent="0.25">
      <c r="A68" s="141" t="s">
        <v>58</v>
      </c>
      <c r="B68" s="141"/>
      <c r="C68" s="141"/>
      <c r="D68" s="141"/>
      <c r="E68" s="162"/>
      <c r="F68" s="147"/>
      <c r="G68" s="141"/>
      <c r="H68" s="141"/>
      <c r="I68" s="141"/>
      <c r="J68" s="141"/>
      <c r="K68" s="141"/>
      <c r="L68" s="141"/>
      <c r="M68" s="141"/>
      <c r="N68" s="141"/>
      <c r="O68" s="141"/>
      <c r="P68" s="141"/>
    </row>
    <row r="69" spans="1:16" x14ac:dyDescent="0.25">
      <c r="A69" s="141" t="s">
        <v>67</v>
      </c>
      <c r="B69" s="141"/>
      <c r="C69" s="141"/>
      <c r="D69" s="141"/>
      <c r="E69" s="162">
        <f>-Bogføring!N6</f>
        <v>0</v>
      </c>
      <c r="F69" s="147"/>
      <c r="G69" s="141"/>
      <c r="H69" s="141"/>
      <c r="I69" s="141"/>
      <c r="J69" s="141"/>
      <c r="K69" s="141"/>
      <c r="L69" s="141"/>
      <c r="M69" s="141"/>
      <c r="N69" s="141"/>
      <c r="O69" s="141"/>
      <c r="P69" s="141"/>
    </row>
    <row r="70" spans="1:16" x14ac:dyDescent="0.25">
      <c r="A70" s="141" t="s">
        <v>56</v>
      </c>
      <c r="B70" s="141"/>
      <c r="C70" s="141"/>
      <c r="D70" s="141"/>
      <c r="E70" s="162"/>
      <c r="F70" s="147"/>
      <c r="G70" s="141"/>
      <c r="H70" s="141"/>
      <c r="I70" s="141"/>
      <c r="J70" s="141"/>
      <c r="K70" s="141"/>
      <c r="L70" s="141"/>
      <c r="M70" s="141"/>
      <c r="N70" s="141"/>
      <c r="O70" s="141"/>
      <c r="P70" s="141"/>
    </row>
    <row r="71" spans="1:16" x14ac:dyDescent="0.25">
      <c r="A71" s="141"/>
      <c r="B71" s="141"/>
      <c r="C71" s="141"/>
      <c r="D71" s="141"/>
      <c r="E71" s="162"/>
      <c r="F71" s="147"/>
      <c r="G71" s="141"/>
      <c r="H71" s="141"/>
      <c r="I71" s="141"/>
      <c r="J71" s="141"/>
      <c r="K71" s="141"/>
      <c r="L71" s="141"/>
      <c r="M71" s="141"/>
      <c r="N71" s="141"/>
      <c r="O71" s="141"/>
      <c r="P71" s="141"/>
    </row>
    <row r="72" spans="1:16" x14ac:dyDescent="0.25">
      <c r="A72" s="144" t="s">
        <v>59</v>
      </c>
      <c r="B72" s="144"/>
      <c r="C72" s="144"/>
      <c r="D72" s="144"/>
      <c r="E72" s="148">
        <f>SUM(E59:E71)</f>
        <v>0</v>
      </c>
      <c r="F72" s="147"/>
      <c r="G72" s="141"/>
      <c r="H72" s="141"/>
      <c r="I72" s="141"/>
      <c r="J72" s="141"/>
      <c r="K72" s="141"/>
      <c r="L72" s="141"/>
      <c r="M72" s="141"/>
      <c r="N72" s="141"/>
      <c r="O72" s="141"/>
      <c r="P72" s="141"/>
    </row>
    <row r="73" spans="1:16" x14ac:dyDescent="0.25">
      <c r="A73" s="141"/>
      <c r="B73" s="147"/>
      <c r="C73" s="141"/>
      <c r="D73" s="141"/>
      <c r="E73" s="159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</row>
    <row r="74" spans="1:16" x14ac:dyDescent="0.25">
      <c r="A74" s="141"/>
      <c r="B74" s="141"/>
      <c r="C74" s="141"/>
      <c r="D74" s="141"/>
      <c r="E74" s="162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</row>
    <row r="75" spans="1:16" x14ac:dyDescent="0.25">
      <c r="A75" s="166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</row>
    <row r="76" spans="1:16" x14ac:dyDescent="0.25">
      <c r="A76" s="141"/>
      <c r="B76" s="141"/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</row>
    <row r="77" spans="1:16" x14ac:dyDescent="0.25">
      <c r="A77" s="141"/>
      <c r="B77" s="141"/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</row>
    <row r="78" spans="1:16" x14ac:dyDescent="0.25">
      <c r="A78" s="141" t="s">
        <v>10</v>
      </c>
      <c r="B78" s="141"/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M78" s="141"/>
      <c r="N78" s="141"/>
      <c r="O78" s="141"/>
      <c r="P78" s="141"/>
    </row>
    <row r="79" spans="1:16" x14ac:dyDescent="0.25">
      <c r="A79" s="141"/>
      <c r="B79" s="141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</row>
    <row r="80" spans="1:16" x14ac:dyDescent="0.25">
      <c r="A80" s="141"/>
      <c r="B80" s="141"/>
      <c r="C80" s="141"/>
      <c r="D80" s="141"/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</row>
    <row r="81" spans="1:16" x14ac:dyDescent="0.25">
      <c r="A81" s="166">
        <v>45711</v>
      </c>
      <c r="B81" s="141"/>
      <c r="C81" s="141" t="s">
        <v>32</v>
      </c>
      <c r="D81" s="141"/>
      <c r="E81" s="141"/>
      <c r="F81" s="141"/>
      <c r="G81" s="141"/>
      <c r="H81" s="141"/>
      <c r="I81" s="141"/>
      <c r="J81" s="141"/>
      <c r="K81" s="141"/>
      <c r="L81" s="141"/>
      <c r="M81" s="141"/>
      <c r="N81" s="141"/>
      <c r="O81" s="141"/>
      <c r="P81" s="141"/>
    </row>
    <row r="82" spans="1:16" x14ac:dyDescent="0.25">
      <c r="A82" s="141"/>
      <c r="B82" s="141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</row>
    <row r="83" spans="1:16" x14ac:dyDescent="0.25">
      <c r="A83" s="141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</row>
    <row r="84" spans="1:16" x14ac:dyDescent="0.25">
      <c r="A84" s="141" t="s">
        <v>35</v>
      </c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</row>
    <row r="85" spans="1:16" x14ac:dyDescent="0.25">
      <c r="A85" s="141" t="s">
        <v>33</v>
      </c>
      <c r="B85" s="141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</row>
    <row r="86" spans="1:16" x14ac:dyDescent="0.25">
      <c r="A86" s="141"/>
      <c r="B86" s="141"/>
      <c r="C86" s="141"/>
      <c r="D86" s="141"/>
      <c r="E86" s="141"/>
      <c r="F86" s="141"/>
      <c r="G86" s="141"/>
      <c r="H86" s="141"/>
      <c r="I86" s="141"/>
      <c r="J86" s="141"/>
      <c r="K86" s="141"/>
      <c r="L86" s="141"/>
      <c r="M86" s="141"/>
      <c r="N86" s="141"/>
      <c r="O86" s="141"/>
      <c r="P86" s="141"/>
    </row>
    <row r="87" spans="1:16" x14ac:dyDescent="0.25">
      <c r="A87" s="141"/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1"/>
    </row>
    <row r="88" spans="1:16" x14ac:dyDescent="0.25">
      <c r="A88" s="141"/>
      <c r="B88" s="141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</row>
    <row r="89" spans="1:16" x14ac:dyDescent="0.25">
      <c r="A89" s="141"/>
      <c r="B89" s="14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</row>
    <row r="90" spans="1:16" x14ac:dyDescent="0.25">
      <c r="A90" s="141"/>
      <c r="B90" s="141"/>
      <c r="C90" s="141"/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</row>
    <row r="91" spans="1:16" x14ac:dyDescent="0.25">
      <c r="A91" s="141"/>
      <c r="B91" s="141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</row>
    <row r="92" spans="1:16" x14ac:dyDescent="0.25">
      <c r="A92" s="141"/>
      <c r="B92" s="141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</row>
    <row r="93" spans="1:16" x14ac:dyDescent="0.25">
      <c r="A93" s="141"/>
      <c r="B93" s="141"/>
      <c r="C93" s="141"/>
      <c r="D93" s="141"/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</row>
    <row r="94" spans="1:16" x14ac:dyDescent="0.25">
      <c r="A94" s="141"/>
      <c r="B94" s="141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</row>
    <row r="95" spans="1:16" x14ac:dyDescent="0.25">
      <c r="A95" s="141"/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</row>
    <row r="96" spans="1:16" x14ac:dyDescent="0.25">
      <c r="A96" s="141"/>
      <c r="B96" s="141"/>
      <c r="C96" s="141"/>
      <c r="D96" s="141"/>
      <c r="E96" s="141"/>
      <c r="F96" s="141"/>
      <c r="G96" s="141"/>
      <c r="H96" s="141"/>
      <c r="I96" s="141"/>
      <c r="J96" s="141"/>
      <c r="K96" s="141"/>
      <c r="L96" s="141"/>
      <c r="M96" s="141"/>
      <c r="N96" s="141"/>
      <c r="O96" s="141"/>
      <c r="P96" s="141"/>
    </row>
  </sheetData>
  <pageMargins left="0.7" right="0.7" top="0.75" bottom="0.75" header="0.3" footer="0.3"/>
  <pageSetup scale="4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71b269-bde4-41b1-ac8c-db6f80420593">
      <Terms xmlns="http://schemas.microsoft.com/office/infopath/2007/PartnerControls"/>
    </lcf76f155ced4ddcb4097134ff3c332f>
    <TaxCatchAll xmlns="ed2fd6f5-3a35-4470-aa30-1cf50a2af7a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73C46715A8314C877A2C3FF4505C69" ma:contentTypeVersion="21" ma:contentTypeDescription="Opret et nyt dokument." ma:contentTypeScope="" ma:versionID="28f76bb8253830c0661d72332497ddbc">
  <xsd:schema xmlns:xsd="http://www.w3.org/2001/XMLSchema" xmlns:xs="http://www.w3.org/2001/XMLSchema" xmlns:p="http://schemas.microsoft.com/office/2006/metadata/properties" xmlns:ns2="ed2fd6f5-3a35-4470-aa30-1cf50a2af7a2" xmlns:ns3="8371b269-bde4-41b1-ac8c-db6f80420593" targetNamespace="http://schemas.microsoft.com/office/2006/metadata/properties" ma:root="true" ma:fieldsID="47a9d82d0dd9c4d3b6efca313a6da44a" ns2:_="" ns3:_="">
    <xsd:import namespace="ed2fd6f5-3a35-4470-aa30-1cf50a2af7a2"/>
    <xsd:import namespace="8371b269-bde4-41b1-ac8c-db6f8042059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2fd6f5-3a35-4470-aa30-1cf50a2af7a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Hashværdi for deling" ma:internalName="SharingHintHash" ma:readOnly="true">
      <xsd:simpleType>
        <xsd:restriction base="dms:Text"/>
      </xsd:simpleType>
    </xsd:element>
    <xsd:element name="SharedWithDetails" ma:index="10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Sidst delt efter brug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Sidst delt efter tid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9d82850f-8a2b-43ff-b1e9-dffa809e48d5}" ma:internalName="TaxCatchAll" ma:showField="CatchAllData" ma:web="ed2fd6f5-3a35-4470-aa30-1cf50a2af7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71b269-bde4-41b1-ac8c-db6f804205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7cea59a5-5aa3-4714-a7d2-85572ea32c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737AA5-97DB-441B-8003-B37A9899BB79}">
  <ds:schemaRefs>
    <ds:schemaRef ds:uri="http://schemas.microsoft.com/office/2006/documentManagement/types"/>
    <ds:schemaRef ds:uri="http://purl.org/dc/dcmitype/"/>
    <ds:schemaRef ds:uri="ed2fd6f5-3a35-4470-aa30-1cf50a2af7a2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8371b269-bde4-41b1-ac8c-db6f80420593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73EF004-7B33-451F-9600-39A382BE41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2fd6f5-3a35-4470-aa30-1cf50a2af7a2"/>
    <ds:schemaRef ds:uri="8371b269-bde4-41b1-ac8c-db6f80420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85E332-583F-4865-91B4-53405B8062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1</vt:i4>
      </vt:variant>
    </vt:vector>
  </HeadingPairs>
  <TitlesOfParts>
    <vt:vector size="5" baseType="lpstr">
      <vt:lpstr>Stamdata</vt:lpstr>
      <vt:lpstr>Overblik</vt:lpstr>
      <vt:lpstr>Bogføring</vt:lpstr>
      <vt:lpstr>Årsregnskab</vt:lpstr>
      <vt:lpstr>Bogføring!Udskriftsområde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Kathrine Hegelund</dc:creator>
  <cp:lastModifiedBy>Kathrine Hegelund</cp:lastModifiedBy>
  <cp:lastPrinted>2025-02-05T09:05:43Z</cp:lastPrinted>
  <dcterms:created xsi:type="dcterms:W3CDTF">2011-12-14T13:07:50Z</dcterms:created>
  <dcterms:modified xsi:type="dcterms:W3CDTF">2025-05-21T11:53:37Z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0x010100DB73C46715A8314C877A2C3FF4505C69</vt:lpwstr>
  </property>
  <property fmtid="{D5CDD505-2E9C-101B-9397-08002B2CF9AE}" pid="3" name="MediaServiceImageTags">
    <vt:lpwstr/>
  </property>
</Properties>
</file>